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22下课时核报\2022年下半年教学工作量核算通知\"/>
    </mc:Choice>
  </mc:AlternateContent>
  <bookViews>
    <workbookView xWindow="0" yWindow="0" windowWidth="24000" windowHeight="9840" tabRatio="943"/>
  </bookViews>
  <sheets>
    <sheet name="表一 实验室建设与管理工作量汇总（以单位汇总）" sheetId="1" r:id="rId1"/>
    <sheet name="表二 实验室管理（汇总）" sheetId="4" r:id="rId2"/>
    <sheet name="表三 实验项目开发（汇总）" sheetId="2" r:id="rId3"/>
    <sheet name="表四 自制实验设备（汇总）" sheetId="3" r:id="rId4"/>
  </sheets>
  <calcPr calcId="162913"/>
</workbook>
</file>

<file path=xl/calcChain.xml><?xml version="1.0" encoding="utf-8"?>
<calcChain xmlns="http://schemas.openxmlformats.org/spreadsheetml/2006/main">
  <c r="P6" i="2" l="1"/>
  <c r="L6" i="2"/>
  <c r="M6" i="2" s="1"/>
  <c r="O6" i="2" s="1"/>
  <c r="Q6" i="2" s="1"/>
  <c r="P5" i="2"/>
  <c r="L5" i="2"/>
  <c r="M5" i="2" s="1"/>
  <c r="O5" i="2" s="1"/>
  <c r="Q5" i="2" s="1"/>
  <c r="R5" i="2" s="1"/>
  <c r="K14" i="4"/>
  <c r="J14" i="4"/>
  <c r="AE13" i="4"/>
  <c r="J13" i="4"/>
  <c r="K13" i="4" s="1"/>
  <c r="AE12" i="4"/>
  <c r="AF10" i="4" s="1"/>
  <c r="K12" i="4"/>
  <c r="J12" i="4"/>
  <c r="AE11" i="4"/>
  <c r="J11" i="4"/>
  <c r="K11" i="4" s="1"/>
  <c r="AR10" i="4"/>
  <c r="AP10" i="4"/>
  <c r="AI10" i="4"/>
  <c r="AE10" i="4"/>
  <c r="Z10" i="4"/>
  <c r="V10" i="4"/>
  <c r="P10" i="4"/>
  <c r="J10" i="4"/>
  <c r="K10" i="4" s="1"/>
  <c r="M10" i="4" s="1"/>
  <c r="R10" i="4" s="1"/>
  <c r="K9" i="4"/>
  <c r="J9" i="4"/>
  <c r="AE8" i="4"/>
  <c r="K8" i="4"/>
  <c r="J8" i="4"/>
  <c r="AE7" i="4"/>
  <c r="K7" i="4"/>
  <c r="J7" i="4"/>
  <c r="AE6" i="4"/>
  <c r="K6" i="4"/>
  <c r="J6" i="4"/>
  <c r="AR5" i="4"/>
  <c r="AS5" i="4" s="1"/>
  <c r="AP5" i="4"/>
  <c r="AI5" i="4"/>
  <c r="AF5" i="4"/>
  <c r="AE5" i="4"/>
  <c r="Z5" i="4"/>
  <c r="V5" i="4"/>
  <c r="P5" i="4"/>
  <c r="J5" i="4"/>
  <c r="K5" i="4" s="1"/>
  <c r="M5" i="4" s="1"/>
  <c r="R5" i="4" s="1"/>
  <c r="P7" i="1"/>
  <c r="P6" i="1"/>
  <c r="P5" i="1"/>
  <c r="P4" i="1"/>
</calcChain>
</file>

<file path=xl/comments1.xml><?xml version="1.0" encoding="utf-8"?>
<comments xmlns="http://schemas.openxmlformats.org/spreadsheetml/2006/main">
  <authors>
    <author>Administrator</author>
  </authors>
  <commentList>
    <comment ref="O3" authorId="0" shapeId="0">
      <text>
        <r>
          <rPr>
            <sz val="9"/>
            <rFont val="宋体"/>
            <charset val="134"/>
          </rPr>
          <t>实验实训中心主任：100
实验实训中心副主任：70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AH3" authorId="0" shapeId="0">
      <text>
        <r>
          <rPr>
            <sz val="9"/>
            <rFont val="宋体"/>
            <charset val="134"/>
          </rPr>
          <t xml:space="preserve">仪器设备帐物相符率100%，有仪器设备操作规程；做好维护保养工作；有实验室日志、学生签到表；仪器设备技术档案能准确记录使用、借用、损坏、检查维护等情况，2学时；前述有一定欠缺，1学时；没有，0学时。
</t>
        </r>
      </text>
    </comment>
    <comment ref="S4" authorId="0" shapeId="0">
      <text>
        <r>
          <rPr>
            <sz val="9"/>
            <rFont val="宋体"/>
            <charset val="134"/>
          </rPr>
          <t>利用率≥90%：6
80%≤利用率&lt;90%：5
70%≤利用率&lt;80%：4
60%≤利用率&lt;70%：3
利用率&lt;60%：2</t>
        </r>
      </text>
    </comment>
    <comment ref="W4" authorId="0" shapeId="0">
      <text>
        <r>
          <rPr>
            <sz val="9"/>
            <rFont val="宋体"/>
            <charset val="134"/>
          </rPr>
          <t>完好率=100%：5
95%≤完好率&lt;100%：4
90%≤完好率&lt;95%：3
85%≤完好率&lt;90%：2
80%≤完好率&lt;85%：1
完好率&lt;80%	0</t>
        </r>
      </text>
    </comment>
    <comment ref="AA4" authorId="0" shapeId="0">
      <text>
        <r>
          <rPr>
            <sz val="9"/>
            <rFont val="宋体"/>
            <charset val="134"/>
          </rPr>
          <t>95%≤在用率≤100%：5
90%≤在用率&lt;95%：4
85%≤在用率&lt;90%：2
80%≤在用率&lt;85%：0</t>
        </r>
      </text>
    </comment>
    <comment ref="AG4" authorId="0" shapeId="0">
      <text>
        <r>
          <rPr>
            <sz val="9"/>
            <rFont val="宋体"/>
            <charset val="134"/>
          </rPr>
          <t>95%≤利用率：2；
85%≤利用率&lt;95%：1；
利用率&lt;85%：0。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J4" authorId="0" shapeId="0">
      <text>
        <r>
          <rPr>
            <sz val="10"/>
            <rFont val="宋体"/>
            <charset val="134"/>
          </rPr>
          <t>1、第一次申报H1=0.5；
2、同一实验第二年申报H1=0</t>
        </r>
      </text>
    </comment>
    <comment ref="L4" authorId="0" shapeId="0">
      <text>
        <r>
          <rPr>
            <sz val="9"/>
            <rFont val="宋体"/>
            <charset val="134"/>
          </rPr>
          <t>实验人时数=实验学时*学生人数</t>
        </r>
      </text>
    </comment>
  </commentList>
</comments>
</file>

<file path=xl/sharedStrings.xml><?xml version="1.0" encoding="utf-8"?>
<sst xmlns="http://schemas.openxmlformats.org/spreadsheetml/2006/main" count="156" uniqueCount="107">
  <si>
    <t>实验室建设与管理工作量汇总表</t>
  </si>
  <si>
    <t>部门盖章：</t>
  </si>
  <si>
    <t>序号</t>
  </si>
  <si>
    <t>工作单位</t>
  </si>
  <si>
    <t>教师姓名</t>
  </si>
  <si>
    <t>一卡通号</t>
  </si>
  <si>
    <t>职称</t>
  </si>
  <si>
    <t>管理实验室数量</t>
  </si>
  <si>
    <t>实验室名称</t>
  </si>
  <si>
    <t>实验室房间号</t>
  </si>
  <si>
    <t>实验室管理工作量一</t>
  </si>
  <si>
    <t>实验项目开发数量</t>
  </si>
  <si>
    <t>实验项目开发工作量二</t>
  </si>
  <si>
    <t>自制实验设备数量（套）</t>
  </si>
  <si>
    <t>自制实验设备工作量三</t>
  </si>
  <si>
    <t>实验实训中心主任/副主任</t>
  </si>
  <si>
    <t>主任/副主任管理工作量四</t>
  </si>
  <si>
    <t>实验室建设与管理工作量合计</t>
  </si>
  <si>
    <t>设计学院</t>
  </si>
  <si>
    <t>AAA</t>
  </si>
  <si>
    <r>
      <rPr>
        <sz val="11"/>
        <color rgb="FF000000"/>
        <rFont val="SimSun"/>
        <charset val="134"/>
      </rPr>
      <t>高级实验师</t>
    </r>
  </si>
  <si>
    <t>副主任</t>
  </si>
  <si>
    <t>附件  实验室管理工作量统计表</t>
  </si>
  <si>
    <t>实验场所名称（与数据采集保持一致）</t>
  </si>
  <si>
    <t>实验场所代码（与数据采集保持一致）</t>
  </si>
  <si>
    <t>1.实验室综合效能工作量-分5项，共20学时</t>
  </si>
  <si>
    <t>2.实验室安全-8学时</t>
  </si>
  <si>
    <t>3.实验室开放-2学时</t>
  </si>
  <si>
    <t>实验室管理工作量小计</t>
  </si>
  <si>
    <t>教师实验室管理工作量合计</t>
  </si>
  <si>
    <t>1)实验室利用率-6学时</t>
  </si>
  <si>
    <t>2)仪器设备完好率-5学时</t>
  </si>
  <si>
    <t>3)仪器设备在用率-5学时</t>
  </si>
  <si>
    <t>4)大型仪器设备利用率-2学时</t>
  </si>
  <si>
    <t>5)日常管理-2学时</t>
  </si>
  <si>
    <t>工作量小计1</t>
  </si>
  <si>
    <t>配备负责人</t>
  </si>
  <si>
    <t>制度健全、上墙</t>
  </si>
  <si>
    <t>落实应急预案</t>
  </si>
  <si>
    <t>落实安全准入制度</t>
  </si>
  <si>
    <t>安全教育（需要记录）</t>
  </si>
  <si>
    <t>安全检查(需有记录)</t>
  </si>
  <si>
    <t>工作量小计2</t>
  </si>
  <si>
    <t>对校内外开发，工作量小计3</t>
  </si>
  <si>
    <t>实验项目名称（此列暂时不填）</t>
  </si>
  <si>
    <t>实验归属课程名称</t>
  </si>
  <si>
    <t>实验学时数</t>
  </si>
  <si>
    <t>学生人数</t>
  </si>
  <si>
    <t>实验人时数</t>
  </si>
  <si>
    <t>实验室开放人时数</t>
  </si>
  <si>
    <t>学年实验总人时数</t>
  </si>
  <si>
    <t>实验室使用面积</t>
  </si>
  <si>
    <t>每生占有标准面积</t>
  </si>
  <si>
    <t>实验室容量</t>
  </si>
  <si>
    <t>实验室额定课时数</t>
  </si>
  <si>
    <t>实验室利用率</t>
  </si>
  <si>
    <t>学时</t>
  </si>
  <si>
    <t>完好仪器设备台数</t>
  </si>
  <si>
    <t>仪器设备总台数</t>
  </si>
  <si>
    <t>仪器设备完好率</t>
  </si>
  <si>
    <t>在用仪器设备数</t>
  </si>
  <si>
    <t>仪器设备在用率</t>
  </si>
  <si>
    <t>仪器设备名称</t>
  </si>
  <si>
    <t>有效机时</t>
  </si>
  <si>
    <t>额定机时</t>
  </si>
  <si>
    <t>单台利用率</t>
  </si>
  <si>
    <t>大型仪器设备利用率</t>
  </si>
  <si>
    <t>账物相符，日志等</t>
  </si>
  <si>
    <t>设备1</t>
  </si>
  <si>
    <t>设备2</t>
  </si>
  <si>
    <t>设备3</t>
  </si>
  <si>
    <t>设备4</t>
  </si>
  <si>
    <t>/</t>
  </si>
  <si>
    <t>BBB</t>
  </si>
  <si>
    <t>附件 实验项目开发工作量统计表</t>
  </si>
  <si>
    <t>实验项目开发名称</t>
  </si>
  <si>
    <t>依托
课程代码</t>
  </si>
  <si>
    <t>依托
课程名称</t>
  </si>
  <si>
    <t>实验项目开发标时(计算标准)</t>
  </si>
  <si>
    <t>实验学时</t>
  </si>
  <si>
    <t>项目实施效果系数H</t>
  </si>
  <si>
    <t>项目开发标时</t>
  </si>
  <si>
    <t>合计</t>
  </si>
  <si>
    <t>实验项目开发</t>
  </si>
  <si>
    <t>运用于教学实践</t>
  </si>
  <si>
    <t>本实验项目开发上一年度已报标时</t>
  </si>
  <si>
    <t>本年度项目开发标时计算值</t>
  </si>
  <si>
    <t>本年度可用标时</t>
  </si>
  <si>
    <t>本年度实验项目开发标时</t>
  </si>
  <si>
    <r>
      <rPr>
        <b/>
        <sz val="11"/>
        <rFont val="宋体"/>
        <charset val="134"/>
      </rPr>
      <t>资料准备系数：实验课程教学大纲、实验教材或实验指导书</t>
    </r>
    <r>
      <rPr>
        <b/>
        <sz val="11"/>
        <color rgb="FFFF0000"/>
        <rFont val="宋体"/>
        <charset val="134"/>
      </rPr>
      <t>(H1=0.5/0)</t>
    </r>
  </si>
  <si>
    <t>已开展的学生人数</t>
  </si>
  <si>
    <r>
      <rPr>
        <b/>
        <sz val="11"/>
        <color rgb="FFFF0000"/>
        <rFont val="宋体"/>
        <charset val="134"/>
      </rPr>
      <t>实验人时数</t>
    </r>
    <r>
      <rPr>
        <b/>
        <sz val="11"/>
        <rFont val="宋体"/>
        <charset val="134"/>
      </rPr>
      <t>系数H2
[0-10)：0
[10-30)：0.1
[30-60)：0.3
[60以上：0.5</t>
    </r>
  </si>
  <si>
    <t>11059**</t>
  </si>
  <si>
    <t>****</t>
  </si>
  <si>
    <t>*********</t>
  </si>
  <si>
    <t>名称</t>
  </si>
  <si>
    <t>附件 自制实验设备工作量统计表</t>
  </si>
  <si>
    <t>自制仪器设备名称</t>
  </si>
  <si>
    <t>实验学时(计算标准)</t>
  </si>
  <si>
    <t>完成自制仪器设备</t>
  </si>
  <si>
    <t>运用于教学实践标时情况</t>
  </si>
  <si>
    <t>资料：实验课程教学大纲、实验教材或实验指导书(K1=0.5)</t>
  </si>
  <si>
    <t>实验人时数系数K2
[0-10)：0
[10-30)：0.1
[30-60)：0.3
[60以上：0.5</t>
  </si>
  <si>
    <t>本自制仪器设备上一年度已报标时</t>
  </si>
  <si>
    <t>本次自制仪器设备标时计算值</t>
  </si>
  <si>
    <t>本年度自制仪器设备标时</t>
  </si>
  <si>
    <t>11059******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</si>
</sst>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4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rgb="FFFF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6"/>
      <color rgb="FFFF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4"/>
      <color rgb="FF000000"/>
      <name val="宋体"/>
      <charset val="134"/>
    </font>
    <font>
      <sz val="10"/>
      <color rgb="FF000000"/>
      <name val="微软雅黑"/>
      <charset val="134"/>
    </font>
    <font>
      <b/>
      <sz val="11"/>
      <color rgb="FF000000"/>
      <name val="SimSun"/>
      <charset val="134"/>
    </font>
    <font>
      <sz val="14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  <xf numFmtId="0" fontId="10" fillId="0" borderId="1" xfId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8" fillId="0" borderId="2" xfId="0" applyNumberFormat="1" applyFont="1" applyFill="1" applyBorder="1" applyAlignment="1" applyProtection="1">
      <alignment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1" xfId="1" applyFont="1" applyFill="1" applyBorder="1" applyAlignment="1" applyProtection="1">
      <alignment horizontal="center" vertical="center" shrinkToFit="1"/>
      <protection locked="0"/>
    </xf>
    <xf numFmtId="0" fontId="10" fillId="0" borderId="1" xfId="1" applyFont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 vertical="center" shrinkToFit="1"/>
    </xf>
    <xf numFmtId="0" fontId="10" fillId="0" borderId="1" xfId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9" fontId="18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22" fillId="0" borderId="1" xfId="0" applyNumberFormat="1" applyFont="1" applyBorder="1" applyAlignment="1">
      <alignment horizontal="center" vertical="center" shrinkToFit="1"/>
    </xf>
    <xf numFmtId="0" fontId="2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23" fillId="0" borderId="1" xfId="0" applyNumberFormat="1" applyFont="1" applyBorder="1" applyAlignment="1">
      <alignment horizontal="left" vertical="center" shrinkToFit="1"/>
    </xf>
    <xf numFmtId="0" fontId="22" fillId="0" borderId="1" xfId="0" applyNumberFormat="1" applyFont="1" applyBorder="1" applyAlignment="1">
      <alignment horizontal="left" vertical="center" shrinkToFit="1"/>
    </xf>
    <xf numFmtId="0" fontId="24" fillId="0" borderId="0" xfId="0" applyNumberFormat="1" applyFont="1" applyBorder="1" applyAlignment="1">
      <alignment vertical="center" shrinkToFit="1"/>
    </xf>
    <xf numFmtId="0" fontId="25" fillId="0" borderId="0" xfId="0" applyNumberFormat="1" applyFont="1" applyBorder="1" applyAlignment="1">
      <alignment vertical="center" shrinkToFit="1"/>
    </xf>
    <xf numFmtId="0" fontId="25" fillId="0" borderId="0" xfId="0" applyNumberFormat="1" applyFont="1" applyBorder="1">
      <alignment vertical="center"/>
    </xf>
    <xf numFmtId="0" fontId="26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Border="1">
      <alignment vertical="center"/>
    </xf>
    <xf numFmtId="0" fontId="28" fillId="0" borderId="0" xfId="0" applyNumberFormat="1" applyFont="1" applyBorder="1">
      <alignment vertical="center"/>
    </xf>
    <xf numFmtId="0" fontId="29" fillId="0" borderId="0" xfId="0" applyNumberFormat="1" applyFont="1" applyBorder="1" applyAlignment="1">
      <alignment horizontal="left" vertical="center"/>
    </xf>
    <xf numFmtId="0" fontId="30" fillId="0" borderId="0" xfId="0" applyNumberFormat="1" applyFont="1" applyBorder="1" applyAlignment="1">
      <alignment horizontal="center" vertical="center" shrinkToFit="1"/>
    </xf>
    <xf numFmtId="0" fontId="30" fillId="0" borderId="0" xfId="0" applyNumberFormat="1" applyFont="1" applyBorder="1" applyAlignment="1">
      <alignment horizontal="left" vertical="center" shrinkToFit="1"/>
    </xf>
    <xf numFmtId="0" fontId="22" fillId="0" borderId="0" xfId="0" applyNumberFormat="1" applyFont="1" applyBorder="1" applyAlignment="1">
      <alignment horizontal="left" vertical="center" shrinkToFit="1"/>
    </xf>
    <xf numFmtId="0" fontId="20" fillId="0" borderId="0" xfId="0" applyNumberFormat="1" applyFont="1" applyAlignment="1">
      <alignment horizontal="center" vertical="center"/>
    </xf>
    <xf numFmtId="0" fontId="20" fillId="0" borderId="0" xfId="0" applyNumberFormat="1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18" fillId="0" borderId="1" xfId="0" applyNumberFormat="1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0" xfId="0" applyNumberFormat="1" applyFont="1" applyFill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91"/>
  <sheetViews>
    <sheetView tabSelected="1" workbookViewId="0">
      <selection activeCell="D8" sqref="D8"/>
    </sheetView>
  </sheetViews>
  <sheetFormatPr defaultColWidth="8.69921875" defaultRowHeight="15.6"/>
  <cols>
    <col min="1" max="1" width="4.19921875" customWidth="1"/>
    <col min="2" max="2" width="10.69921875" customWidth="1"/>
    <col min="3" max="3" width="7.09765625" customWidth="1"/>
    <col min="4" max="4" width="11.8984375" customWidth="1"/>
    <col min="5" max="5" width="9.3984375" customWidth="1"/>
    <col min="6" max="6" width="6.5" customWidth="1"/>
    <col min="7" max="7" width="15.59765625" customWidth="1"/>
    <col min="8" max="8" width="8.69921875" customWidth="1"/>
    <col min="9" max="13" width="7.09765625" customWidth="1"/>
    <col min="14" max="14" width="8.69921875" customWidth="1"/>
    <col min="15" max="16" width="7.09765625" customWidth="1"/>
    <col min="17" max="30" width="10.3984375" customWidth="1"/>
  </cols>
  <sheetData>
    <row r="1" spans="1:30" s="37" customFormat="1" ht="28.95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</row>
    <row r="2" spans="1:30" s="38" customFormat="1" ht="20.399999999999999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</row>
    <row r="3" spans="1:30" s="39" customFormat="1" ht="72">
      <c r="A3" s="43" t="s">
        <v>2</v>
      </c>
      <c r="B3" s="43" t="s">
        <v>3</v>
      </c>
      <c r="C3" s="44" t="s">
        <v>4</v>
      </c>
      <c r="D3" s="44" t="s">
        <v>5</v>
      </c>
      <c r="E3" s="44" t="s">
        <v>6</v>
      </c>
      <c r="F3" s="44" t="s">
        <v>7</v>
      </c>
      <c r="G3" s="44" t="s">
        <v>8</v>
      </c>
      <c r="H3" s="44" t="s">
        <v>9</v>
      </c>
      <c r="I3" s="54" t="s">
        <v>10</v>
      </c>
      <c r="J3" s="44" t="s">
        <v>11</v>
      </c>
      <c r="K3" s="55" t="s">
        <v>12</v>
      </c>
      <c r="L3" s="44" t="s">
        <v>13</v>
      </c>
      <c r="M3" s="55" t="s">
        <v>14</v>
      </c>
      <c r="N3" s="56" t="s">
        <v>15</v>
      </c>
      <c r="O3" s="55" t="s">
        <v>16</v>
      </c>
      <c r="P3" s="56" t="s">
        <v>17</v>
      </c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s="40" customFormat="1" ht="19.95" customHeight="1">
      <c r="A4" s="45">
        <v>1</v>
      </c>
      <c r="B4" s="45" t="s">
        <v>18</v>
      </c>
      <c r="C4" s="46" t="s">
        <v>19</v>
      </c>
      <c r="D4" s="46">
        <v>11059010000</v>
      </c>
      <c r="E4" s="47" t="s">
        <v>20</v>
      </c>
      <c r="F4" s="46"/>
      <c r="G4" s="46"/>
      <c r="H4" s="46"/>
      <c r="I4" s="47"/>
      <c r="J4" s="46"/>
      <c r="K4" s="46"/>
      <c r="L4" s="46"/>
      <c r="M4" s="46"/>
      <c r="N4" s="46" t="s">
        <v>21</v>
      </c>
      <c r="O4" s="46"/>
      <c r="P4" s="47">
        <f>I4+K4+M4+O4</f>
        <v>0</v>
      </c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</row>
    <row r="5" spans="1:30" s="41" customFormat="1" ht="19.95" customHeight="1">
      <c r="A5" s="48"/>
      <c r="B5" s="48"/>
      <c r="C5" s="49"/>
      <c r="D5" s="49"/>
      <c r="E5" s="49"/>
      <c r="F5" s="50"/>
      <c r="G5" s="49"/>
      <c r="H5" s="49"/>
      <c r="I5" s="50"/>
      <c r="J5" s="50"/>
      <c r="K5" s="50"/>
      <c r="L5" s="50"/>
      <c r="M5" s="50"/>
      <c r="N5" s="50"/>
      <c r="O5" s="50"/>
      <c r="P5" s="47">
        <f>I5+K5+M5+O5</f>
        <v>0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s="41" customFormat="1" ht="19.95" customHeight="1">
      <c r="A6" s="48"/>
      <c r="B6" s="48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47">
        <f>I6+K6+M6+O6</f>
        <v>0</v>
      </c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s="41" customFormat="1" ht="19.95" customHeight="1">
      <c r="A7" s="48"/>
      <c r="B7" s="48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47">
        <f>I7+K7+M7+O7</f>
        <v>0</v>
      </c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</row>
    <row r="8" spans="1:30" s="42" customFormat="1" ht="17.399999999999999"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</row>
    <row r="9" spans="1:30" s="42" customFormat="1" ht="17.399999999999999"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</row>
    <row r="10" spans="1:30" s="42" customFormat="1" ht="17.399999999999999"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</row>
    <row r="11" spans="1:30" s="42" customFormat="1"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</row>
    <row r="12" spans="1:30" s="42" customFormat="1"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</row>
    <row r="13" spans="1:30" s="42" customFormat="1"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</row>
    <row r="14" spans="1:30" s="42" customFormat="1"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</row>
    <row r="15" spans="1:30" s="42" customFormat="1"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</row>
    <row r="16" spans="1:30" s="42" customFormat="1"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</row>
    <row r="17" spans="3:30" s="42" customFormat="1"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</row>
    <row r="18" spans="3:30" s="42" customFormat="1"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</row>
    <row r="19" spans="3:30" s="42" customFormat="1"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</row>
    <row r="20" spans="3:30" s="42" customFormat="1"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</row>
    <row r="21" spans="3:30" s="42" customFormat="1"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</row>
    <row r="22" spans="3:30" s="42" customFormat="1"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3:30" s="42" customFormat="1"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</row>
    <row r="24" spans="3:30" s="42" customFormat="1"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</row>
    <row r="25" spans="3:30" s="42" customFormat="1"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</row>
    <row r="26" spans="3:30" s="42" customFormat="1"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</row>
    <row r="27" spans="3:30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</row>
    <row r="28" spans="3:30"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</row>
    <row r="29" spans="3:30"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</row>
    <row r="30" spans="3:30"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</row>
    <row r="31" spans="3:30"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</row>
    <row r="32" spans="3:30"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</row>
    <row r="33" spans="3:30"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</row>
    <row r="34" spans="3:30"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</row>
    <row r="35" spans="3:30"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</row>
    <row r="36" spans="3:30"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</row>
    <row r="37" spans="3:30"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</row>
    <row r="38" spans="3:30"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</row>
    <row r="39" spans="3:30"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</row>
    <row r="40" spans="3:30"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</row>
    <row r="41" spans="3:30"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</row>
    <row r="42" spans="3:30"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</row>
    <row r="43" spans="3:30"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</row>
    <row r="44" spans="3:30"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</row>
    <row r="45" spans="3:30"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</row>
    <row r="46" spans="3:30"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</row>
    <row r="47" spans="3:30"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</row>
    <row r="48" spans="3:30"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</row>
    <row r="49" spans="3:30"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</row>
    <row r="50" spans="3:30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</row>
    <row r="51" spans="3:30"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</row>
    <row r="52" spans="3:30"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</row>
    <row r="53" spans="3:30"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</row>
    <row r="54" spans="3:30"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</row>
    <row r="55" spans="3:30"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</row>
    <row r="56" spans="3:30"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</row>
    <row r="57" spans="3:30"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</row>
    <row r="58" spans="3:30"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</row>
    <row r="59" spans="3:30"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</row>
    <row r="60" spans="3:30"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</row>
    <row r="61" spans="3:30"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</row>
    <row r="62" spans="3:30"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</row>
    <row r="63" spans="3:30"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</row>
    <row r="64" spans="3:30"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</row>
    <row r="65" spans="3:30"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</row>
    <row r="66" spans="3:30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</row>
    <row r="67" spans="3:30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</row>
    <row r="68" spans="3:30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</row>
    <row r="69" spans="3:30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</row>
    <row r="70" spans="3:30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</row>
    <row r="71" spans="3:30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</row>
    <row r="72" spans="3:30"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</row>
    <row r="73" spans="3:30"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</row>
    <row r="74" spans="3:30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</row>
    <row r="75" spans="3:30"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</row>
    <row r="76" spans="3:30"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</row>
    <row r="77" spans="3:30"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</row>
    <row r="78" spans="3:30"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</row>
    <row r="79" spans="3:30"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</row>
    <row r="80" spans="3:30"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</row>
    <row r="81" spans="3:30"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</row>
    <row r="82" spans="3:30"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</row>
    <row r="83" spans="3:30"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</row>
    <row r="84" spans="3:30"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</row>
    <row r="85" spans="3:30"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</row>
    <row r="86" spans="3:30"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</row>
    <row r="87" spans="3:30"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</row>
    <row r="88" spans="3:30"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</row>
    <row r="89" spans="3:30"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</row>
    <row r="90" spans="3:30"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</row>
    <row r="91" spans="3:30"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</row>
    <row r="92" spans="3:30"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</row>
    <row r="93" spans="3:30"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</row>
    <row r="94" spans="3:30"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</row>
    <row r="95" spans="3:30"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</row>
    <row r="96" spans="3:30"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</row>
    <row r="97" spans="3:30"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</row>
    <row r="98" spans="3:30"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</row>
    <row r="99" spans="3:30"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</row>
    <row r="100" spans="3:30"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</row>
    <row r="101" spans="3:30"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</row>
    <row r="102" spans="3:30"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</row>
    <row r="103" spans="3:30"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</row>
    <row r="104" spans="3:30"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</row>
    <row r="105" spans="3:30"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</row>
    <row r="106" spans="3:30"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</row>
    <row r="107" spans="3:30"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</row>
    <row r="108" spans="3:30"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</row>
    <row r="109" spans="3:30"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</row>
    <row r="110" spans="3:30"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</row>
    <row r="111" spans="3:30"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</row>
    <row r="112" spans="3:30"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</row>
    <row r="113" spans="3:30"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</row>
    <row r="114" spans="3:30"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</row>
    <row r="115" spans="3:30"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</row>
    <row r="116" spans="3:30"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</row>
    <row r="117" spans="3:30"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</row>
    <row r="118" spans="3:30"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</row>
    <row r="119" spans="3:30"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</row>
    <row r="120" spans="3:30"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</row>
    <row r="121" spans="3:30"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</row>
    <row r="122" spans="3:30"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</row>
    <row r="123" spans="3:30"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</row>
    <row r="124" spans="3:30"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</row>
    <row r="125" spans="3:30"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</row>
    <row r="126" spans="3:30"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</row>
    <row r="127" spans="3:30"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</row>
    <row r="128" spans="3:30"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</row>
    <row r="129" spans="3:30"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</row>
    <row r="130" spans="3:30"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</row>
    <row r="131" spans="3:30"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</row>
    <row r="132" spans="3:30"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</row>
    <row r="133" spans="3:30"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</row>
    <row r="134" spans="3:30"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</row>
    <row r="135" spans="3:30"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</row>
    <row r="136" spans="3:30"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</row>
    <row r="137" spans="3:30"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</row>
    <row r="138" spans="3:30"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</row>
    <row r="139" spans="3:30"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</row>
    <row r="140" spans="3:30"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</row>
    <row r="141" spans="3:30"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</row>
    <row r="142" spans="3:30"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</row>
    <row r="143" spans="3:30"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</row>
    <row r="144" spans="3:30"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</row>
    <row r="145" spans="3:30"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</row>
    <row r="146" spans="3:30"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</row>
    <row r="147" spans="3:30"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</row>
    <row r="148" spans="3:30"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</row>
    <row r="149" spans="3:30"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</row>
    <row r="150" spans="3:30"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</row>
    <row r="151" spans="3:30"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</row>
    <row r="152" spans="3:30"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</row>
    <row r="153" spans="3:30"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</row>
    <row r="154" spans="3:30"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</row>
    <row r="155" spans="3:30"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</row>
    <row r="156" spans="3:30"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</row>
    <row r="157" spans="3:30"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</row>
    <row r="158" spans="3:30"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</row>
    <row r="159" spans="3:30"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</row>
    <row r="160" spans="3:30"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</row>
    <row r="161" spans="3:30"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</row>
    <row r="162" spans="3:30"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</row>
    <row r="163" spans="3:30"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</row>
    <row r="164" spans="3:30"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</row>
    <row r="165" spans="3:30"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</row>
    <row r="166" spans="3:30"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</row>
    <row r="167" spans="3:30"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</row>
    <row r="168" spans="3:30"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</row>
    <row r="169" spans="3:30"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</row>
    <row r="170" spans="3:30"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</row>
    <row r="171" spans="3:30"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</row>
    <row r="172" spans="3:30"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</row>
    <row r="173" spans="3:30"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</row>
    <row r="174" spans="3:30"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</row>
    <row r="175" spans="3:30"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</row>
    <row r="176" spans="3:30"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</row>
    <row r="177" spans="3:30"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</row>
    <row r="178" spans="3:30"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</row>
    <row r="179" spans="3:30"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</row>
    <row r="180" spans="3:30"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</row>
    <row r="181" spans="3:30"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</row>
    <row r="182" spans="3:30"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</row>
    <row r="183" spans="3:30"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</row>
    <row r="184" spans="3:30"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</row>
    <row r="185" spans="3:30"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</row>
    <row r="186" spans="3:30"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</row>
    <row r="187" spans="3:30"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</row>
    <row r="188" spans="3:30"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</row>
    <row r="189" spans="3:30"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</row>
    <row r="190" spans="3:30"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</row>
    <row r="191" spans="3:30"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</row>
  </sheetData>
  <mergeCells count="2">
    <mergeCell ref="A1:P1"/>
    <mergeCell ref="A2:P2"/>
  </mergeCells>
  <phoneticPr fontId="33" type="noConversion"/>
  <pageMargins left="0.31458333333333299" right="0.196527777777778" top="0.43263888888888902" bottom="0.47222222222222199" header="0.3" footer="0.118055555555556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24"/>
  <sheetViews>
    <sheetView workbookViewId="0">
      <selection activeCell="AT25" sqref="AT25"/>
    </sheetView>
  </sheetViews>
  <sheetFormatPr defaultColWidth="9" defaultRowHeight="12"/>
  <cols>
    <col min="1" max="1" width="3.19921875" style="26" customWidth="1"/>
    <col min="2" max="2" width="2.796875" style="26" customWidth="1"/>
    <col min="3" max="4" width="2.8984375" style="26" customWidth="1"/>
    <col min="5" max="5" width="3.796875" style="26" customWidth="1"/>
    <col min="6" max="6" width="3.5" style="26" customWidth="1"/>
    <col min="7" max="7" width="2.796875" style="26" customWidth="1"/>
    <col min="8" max="8" width="9.09765625" style="26" customWidth="1"/>
    <col min="9" max="9" width="3.09765625" style="27" customWidth="1"/>
    <col min="10" max="10" width="3.5" style="27" customWidth="1"/>
    <col min="11" max="11" width="4.3984375" style="27" customWidth="1"/>
    <col min="12" max="12" width="4" style="27" customWidth="1"/>
    <col min="13" max="13" width="4.59765625" style="27" customWidth="1"/>
    <col min="14" max="14" width="3.5" style="27" customWidth="1"/>
    <col min="15" max="15" width="3" style="27" customWidth="1"/>
    <col min="16" max="16" width="3.3984375" style="27" customWidth="1"/>
    <col min="17" max="17" width="4" style="27" customWidth="1"/>
    <col min="18" max="18" width="3.8984375" style="27" customWidth="1"/>
    <col min="19" max="19" width="2.59765625" style="27" customWidth="1"/>
    <col min="20" max="21" width="3.19921875" style="27" customWidth="1"/>
    <col min="22" max="22" width="5" style="27" customWidth="1"/>
    <col min="23" max="23" width="2.69921875" style="27" customWidth="1"/>
    <col min="24" max="24" width="3.796875" style="27" customWidth="1"/>
    <col min="25" max="25" width="3.3984375" style="27" customWidth="1"/>
    <col min="26" max="26" width="4.59765625" style="27" customWidth="1"/>
    <col min="27" max="27" width="2.5" style="27" customWidth="1"/>
    <col min="28" max="28" width="10.59765625" style="27" customWidth="1"/>
    <col min="29" max="30" width="3.796875" style="27" customWidth="1"/>
    <col min="31" max="31" width="5.09765625" style="27" customWidth="1"/>
    <col min="32" max="32" width="5" style="27" customWidth="1"/>
    <col min="33" max="33" width="2.69921875" style="27" customWidth="1"/>
    <col min="34" max="34" width="5.59765625" style="27" customWidth="1"/>
    <col min="35" max="35" width="3.09765625" style="27" customWidth="1"/>
    <col min="36" max="36" width="3.3984375" style="27" customWidth="1"/>
    <col min="37" max="37" width="4.09765625" style="27" customWidth="1"/>
    <col min="38" max="40" width="3.3984375" style="27" customWidth="1"/>
    <col min="41" max="41" width="3.69921875" style="27" customWidth="1"/>
    <col min="42" max="42" width="2.8984375" style="27" customWidth="1"/>
    <col min="43" max="43" width="5.3984375" style="27" customWidth="1"/>
    <col min="44" max="44" width="3.19921875" style="27" customWidth="1"/>
    <col min="45" max="45" width="3.09765625" style="27" customWidth="1"/>
    <col min="46" max="16384" width="9" style="27"/>
  </cols>
  <sheetData>
    <row r="1" spans="1:45" s="1" customFormat="1" ht="25.95" customHeight="1">
      <c r="A1" s="78" t="s">
        <v>22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45" s="25" customFormat="1" ht="52.05" customHeight="1">
      <c r="A2" s="67" t="s">
        <v>2</v>
      </c>
      <c r="B2" s="67" t="s">
        <v>3</v>
      </c>
      <c r="C2" s="67" t="s">
        <v>4</v>
      </c>
      <c r="D2" s="67" t="s">
        <v>5</v>
      </c>
      <c r="E2" s="75" t="s">
        <v>23</v>
      </c>
      <c r="F2" s="75" t="s">
        <v>24</v>
      </c>
      <c r="G2" s="67" t="s">
        <v>25</v>
      </c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 t="s">
        <v>26</v>
      </c>
      <c r="AK2" s="67"/>
      <c r="AL2" s="67"/>
      <c r="AM2" s="67"/>
      <c r="AN2" s="67"/>
      <c r="AO2" s="67"/>
      <c r="AP2" s="67"/>
      <c r="AQ2" s="28" t="s">
        <v>27</v>
      </c>
      <c r="AR2" s="67" t="s">
        <v>28</v>
      </c>
      <c r="AS2" s="65" t="s">
        <v>29</v>
      </c>
    </row>
    <row r="3" spans="1:45" s="26" customFormat="1" ht="55.95" customHeight="1">
      <c r="A3" s="67"/>
      <c r="B3" s="67"/>
      <c r="C3" s="67"/>
      <c r="D3" s="67"/>
      <c r="E3" s="75"/>
      <c r="F3" s="75"/>
      <c r="G3" s="67" t="s">
        <v>30</v>
      </c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80" t="s">
        <v>31</v>
      </c>
      <c r="U3" s="80"/>
      <c r="V3" s="80"/>
      <c r="W3" s="80"/>
      <c r="X3" s="80" t="s">
        <v>32</v>
      </c>
      <c r="Y3" s="80"/>
      <c r="Z3" s="80"/>
      <c r="AA3" s="80"/>
      <c r="AB3" s="67" t="s">
        <v>33</v>
      </c>
      <c r="AC3" s="67"/>
      <c r="AD3" s="67"/>
      <c r="AE3" s="67"/>
      <c r="AF3" s="67"/>
      <c r="AG3" s="67"/>
      <c r="AH3" s="36" t="s">
        <v>34</v>
      </c>
      <c r="AI3" s="67" t="s">
        <v>35</v>
      </c>
      <c r="AJ3" s="67" t="s">
        <v>36</v>
      </c>
      <c r="AK3" s="67" t="s">
        <v>37</v>
      </c>
      <c r="AL3" s="67" t="s">
        <v>38</v>
      </c>
      <c r="AM3" s="67" t="s">
        <v>39</v>
      </c>
      <c r="AN3" s="67" t="s">
        <v>40</v>
      </c>
      <c r="AO3" s="67" t="s">
        <v>41</v>
      </c>
      <c r="AP3" s="65" t="s">
        <v>42</v>
      </c>
      <c r="AQ3" s="65" t="s">
        <v>43</v>
      </c>
      <c r="AR3" s="67"/>
      <c r="AS3" s="65"/>
    </row>
    <row r="4" spans="1:45" s="26" customFormat="1" ht="102" customHeight="1">
      <c r="A4" s="67"/>
      <c r="B4" s="67"/>
      <c r="C4" s="67"/>
      <c r="D4" s="67"/>
      <c r="E4" s="75"/>
      <c r="F4" s="75"/>
      <c r="G4" s="29" t="s">
        <v>44</v>
      </c>
      <c r="H4" s="28" t="s">
        <v>45</v>
      </c>
      <c r="I4" s="32" t="s">
        <v>46</v>
      </c>
      <c r="J4" s="32" t="s">
        <v>47</v>
      </c>
      <c r="K4" s="32" t="s">
        <v>48</v>
      </c>
      <c r="L4" s="32" t="s">
        <v>49</v>
      </c>
      <c r="M4" s="32" t="s">
        <v>50</v>
      </c>
      <c r="N4" s="32" t="s">
        <v>51</v>
      </c>
      <c r="O4" s="32" t="s">
        <v>52</v>
      </c>
      <c r="P4" s="28" t="s">
        <v>53</v>
      </c>
      <c r="Q4" s="28" t="s">
        <v>54</v>
      </c>
      <c r="R4" s="28" t="s">
        <v>55</v>
      </c>
      <c r="S4" s="34" t="s">
        <v>56</v>
      </c>
      <c r="T4" s="28" t="s">
        <v>57</v>
      </c>
      <c r="U4" s="28" t="s">
        <v>58</v>
      </c>
      <c r="V4" s="28" t="s">
        <v>59</v>
      </c>
      <c r="W4" s="34" t="s">
        <v>56</v>
      </c>
      <c r="X4" s="28" t="s">
        <v>60</v>
      </c>
      <c r="Y4" s="28" t="s">
        <v>58</v>
      </c>
      <c r="Z4" s="28" t="s">
        <v>61</v>
      </c>
      <c r="AA4" s="34" t="s">
        <v>56</v>
      </c>
      <c r="AB4" s="32" t="s">
        <v>62</v>
      </c>
      <c r="AC4" s="32" t="s">
        <v>63</v>
      </c>
      <c r="AD4" s="28" t="s">
        <v>64</v>
      </c>
      <c r="AE4" s="28" t="s">
        <v>65</v>
      </c>
      <c r="AF4" s="28" t="s">
        <v>66</v>
      </c>
      <c r="AG4" s="34" t="s">
        <v>56</v>
      </c>
      <c r="AH4" s="34" t="s">
        <v>67</v>
      </c>
      <c r="AI4" s="67"/>
      <c r="AJ4" s="67"/>
      <c r="AK4" s="67"/>
      <c r="AL4" s="67"/>
      <c r="AM4" s="67"/>
      <c r="AN4" s="67"/>
      <c r="AO4" s="67"/>
      <c r="AP4" s="65"/>
      <c r="AQ4" s="65"/>
      <c r="AR4" s="67"/>
      <c r="AS4" s="65"/>
    </row>
    <row r="5" spans="1:45" s="26" customFormat="1" ht="13.95" customHeight="1">
      <c r="A5" s="77">
        <v>1</v>
      </c>
      <c r="B5" s="77" t="s">
        <v>18</v>
      </c>
      <c r="C5" s="77" t="s">
        <v>19</v>
      </c>
      <c r="D5" s="77">
        <v>11059010000</v>
      </c>
      <c r="E5" s="74"/>
      <c r="F5" s="76"/>
      <c r="G5" s="30"/>
      <c r="H5" s="30"/>
      <c r="I5" s="30">
        <v>4</v>
      </c>
      <c r="J5" s="30">
        <f t="shared" ref="J5:J14" si="0">45*6</f>
        <v>270</v>
      </c>
      <c r="K5" s="30">
        <f t="shared" ref="K5:K14" si="1">I5*J5</f>
        <v>1080</v>
      </c>
      <c r="L5" s="66">
        <v>300</v>
      </c>
      <c r="M5" s="66">
        <f>K5+K6+K7+K8+K9+L5</f>
        <v>5700</v>
      </c>
      <c r="N5" s="81">
        <v>60</v>
      </c>
      <c r="O5" s="66">
        <v>4</v>
      </c>
      <c r="P5" s="73">
        <f>N5/O5</f>
        <v>15</v>
      </c>
      <c r="Q5" s="70">
        <v>450</v>
      </c>
      <c r="R5" s="71">
        <f>M5/(P5*Q5)</f>
        <v>0.84444444444444444</v>
      </c>
      <c r="S5" s="73">
        <v>5</v>
      </c>
      <c r="T5" s="70">
        <v>20</v>
      </c>
      <c r="U5" s="70">
        <v>20</v>
      </c>
      <c r="V5" s="71">
        <f>T5/U5</f>
        <v>1</v>
      </c>
      <c r="W5" s="73">
        <v>5</v>
      </c>
      <c r="X5" s="70">
        <v>19</v>
      </c>
      <c r="Y5" s="70">
        <v>20</v>
      </c>
      <c r="Z5" s="71">
        <f>X5/Y5</f>
        <v>0.95</v>
      </c>
      <c r="AA5" s="70">
        <v>5</v>
      </c>
      <c r="AB5" s="30" t="s">
        <v>68</v>
      </c>
      <c r="AC5" s="30">
        <v>310</v>
      </c>
      <c r="AD5" s="30">
        <v>300</v>
      </c>
      <c r="AE5" s="35">
        <f t="shared" ref="AE5:AE8" si="2">AC5/AD5</f>
        <v>1.0333333333333334</v>
      </c>
      <c r="AF5" s="72">
        <f>(AE5+AE6+AE7+AE8)/4</f>
        <v>1.0466666666666666</v>
      </c>
      <c r="AG5" s="66">
        <v>2</v>
      </c>
      <c r="AH5" s="66">
        <v>2</v>
      </c>
      <c r="AI5" s="66">
        <f>S5+W5+AA5+AG5+AH5</f>
        <v>19</v>
      </c>
      <c r="AJ5" s="66">
        <v>0.5</v>
      </c>
      <c r="AK5" s="66">
        <v>1.5</v>
      </c>
      <c r="AL5" s="66">
        <v>0.5</v>
      </c>
      <c r="AM5" s="66">
        <v>0.5</v>
      </c>
      <c r="AN5" s="66">
        <v>1</v>
      </c>
      <c r="AO5" s="66">
        <v>4</v>
      </c>
      <c r="AP5" s="66">
        <f>SUM(AJ5:AO9)</f>
        <v>8</v>
      </c>
      <c r="AQ5" s="66">
        <v>2</v>
      </c>
      <c r="AR5" s="68">
        <f>AI5+AP5+AQ5</f>
        <v>29</v>
      </c>
      <c r="AS5" s="69">
        <f>SUM(AR5:AR14)</f>
        <v>58</v>
      </c>
    </row>
    <row r="6" spans="1:45" ht="13.95" customHeight="1">
      <c r="A6" s="77"/>
      <c r="B6" s="77"/>
      <c r="C6" s="77"/>
      <c r="D6" s="77"/>
      <c r="E6" s="74"/>
      <c r="F6" s="76"/>
      <c r="G6" s="30"/>
      <c r="H6" s="30"/>
      <c r="I6" s="30">
        <v>4</v>
      </c>
      <c r="J6" s="30">
        <f t="shared" si="0"/>
        <v>270</v>
      </c>
      <c r="K6" s="30">
        <f t="shared" si="1"/>
        <v>1080</v>
      </c>
      <c r="L6" s="66"/>
      <c r="M6" s="66"/>
      <c r="N6" s="81"/>
      <c r="O6" s="66"/>
      <c r="P6" s="73"/>
      <c r="Q6" s="70"/>
      <c r="R6" s="71"/>
      <c r="S6" s="73"/>
      <c r="T6" s="70"/>
      <c r="U6" s="70"/>
      <c r="V6" s="71"/>
      <c r="W6" s="73"/>
      <c r="X6" s="70"/>
      <c r="Y6" s="70"/>
      <c r="Z6" s="71"/>
      <c r="AA6" s="70"/>
      <c r="AB6" s="30" t="s">
        <v>69</v>
      </c>
      <c r="AC6" s="30">
        <v>450</v>
      </c>
      <c r="AD6" s="30">
        <v>500</v>
      </c>
      <c r="AE6" s="35">
        <f t="shared" si="2"/>
        <v>0.9</v>
      </c>
      <c r="AF6" s="72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8"/>
      <c r="AS6" s="69"/>
    </row>
    <row r="7" spans="1:45" ht="13.95" customHeight="1">
      <c r="A7" s="77"/>
      <c r="B7" s="77"/>
      <c r="C7" s="77"/>
      <c r="D7" s="77"/>
      <c r="E7" s="74"/>
      <c r="F7" s="76"/>
      <c r="G7" s="30"/>
      <c r="H7" s="30"/>
      <c r="I7" s="30">
        <v>4</v>
      </c>
      <c r="J7" s="30">
        <f t="shared" si="0"/>
        <v>270</v>
      </c>
      <c r="K7" s="30">
        <f t="shared" si="1"/>
        <v>1080</v>
      </c>
      <c r="L7" s="66"/>
      <c r="M7" s="66"/>
      <c r="N7" s="81"/>
      <c r="O7" s="66"/>
      <c r="P7" s="73"/>
      <c r="Q7" s="70"/>
      <c r="R7" s="71"/>
      <c r="S7" s="73"/>
      <c r="T7" s="70"/>
      <c r="U7" s="70"/>
      <c r="V7" s="71"/>
      <c r="W7" s="73"/>
      <c r="X7" s="70"/>
      <c r="Y7" s="70"/>
      <c r="Z7" s="71"/>
      <c r="AA7" s="70"/>
      <c r="AB7" s="30" t="s">
        <v>70</v>
      </c>
      <c r="AC7" s="30">
        <v>400</v>
      </c>
      <c r="AD7" s="30">
        <v>300</v>
      </c>
      <c r="AE7" s="35">
        <f t="shared" si="2"/>
        <v>1.3333333333333333</v>
      </c>
      <c r="AF7" s="72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8"/>
      <c r="AS7" s="69"/>
    </row>
    <row r="8" spans="1:45" ht="13.95" customHeight="1">
      <c r="A8" s="77"/>
      <c r="B8" s="77"/>
      <c r="C8" s="77"/>
      <c r="D8" s="77"/>
      <c r="E8" s="74"/>
      <c r="F8" s="76"/>
      <c r="G8" s="30"/>
      <c r="H8" s="30"/>
      <c r="I8" s="30">
        <v>4</v>
      </c>
      <c r="J8" s="30">
        <f t="shared" si="0"/>
        <v>270</v>
      </c>
      <c r="K8" s="30">
        <f t="shared" si="1"/>
        <v>1080</v>
      </c>
      <c r="L8" s="66"/>
      <c r="M8" s="66"/>
      <c r="N8" s="81"/>
      <c r="O8" s="66"/>
      <c r="P8" s="73"/>
      <c r="Q8" s="70"/>
      <c r="R8" s="71"/>
      <c r="S8" s="73"/>
      <c r="T8" s="70"/>
      <c r="U8" s="70"/>
      <c r="V8" s="71"/>
      <c r="W8" s="73"/>
      <c r="X8" s="70"/>
      <c r="Y8" s="70"/>
      <c r="Z8" s="71"/>
      <c r="AA8" s="70"/>
      <c r="AB8" s="30" t="s">
        <v>71</v>
      </c>
      <c r="AC8" s="30">
        <v>460</v>
      </c>
      <c r="AD8" s="30">
        <v>500</v>
      </c>
      <c r="AE8" s="35">
        <f t="shared" si="2"/>
        <v>0.92</v>
      </c>
      <c r="AF8" s="72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8"/>
      <c r="AS8" s="69"/>
    </row>
    <row r="9" spans="1:45" ht="13.95" customHeight="1">
      <c r="A9" s="77"/>
      <c r="B9" s="77"/>
      <c r="C9" s="77"/>
      <c r="D9" s="77"/>
      <c r="E9" s="74"/>
      <c r="F9" s="76"/>
      <c r="G9" s="30"/>
      <c r="H9" s="30"/>
      <c r="I9" s="30">
        <v>4</v>
      </c>
      <c r="J9" s="30">
        <f t="shared" si="0"/>
        <v>270</v>
      </c>
      <c r="K9" s="30">
        <f t="shared" si="1"/>
        <v>1080</v>
      </c>
      <c r="L9" s="66"/>
      <c r="M9" s="66"/>
      <c r="N9" s="81"/>
      <c r="O9" s="66"/>
      <c r="P9" s="73"/>
      <c r="Q9" s="70"/>
      <c r="R9" s="71"/>
      <c r="S9" s="73"/>
      <c r="T9" s="70"/>
      <c r="U9" s="70"/>
      <c r="V9" s="71"/>
      <c r="W9" s="73"/>
      <c r="X9" s="70"/>
      <c r="Y9" s="70"/>
      <c r="Z9" s="71"/>
      <c r="AA9" s="70"/>
      <c r="AB9" s="30" t="s">
        <v>72</v>
      </c>
      <c r="AC9" s="30" t="s">
        <v>72</v>
      </c>
      <c r="AD9" s="30" t="s">
        <v>72</v>
      </c>
      <c r="AE9" s="35" t="s">
        <v>72</v>
      </c>
      <c r="AF9" s="72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8"/>
      <c r="AS9" s="69"/>
    </row>
    <row r="10" spans="1:45" s="26" customFormat="1" ht="13.95" customHeight="1">
      <c r="A10" s="77"/>
      <c r="B10" s="77"/>
      <c r="C10" s="77"/>
      <c r="D10" s="77"/>
      <c r="E10" s="74"/>
      <c r="F10" s="76"/>
      <c r="G10" s="30"/>
      <c r="H10" s="30"/>
      <c r="I10" s="30">
        <v>4</v>
      </c>
      <c r="J10" s="30">
        <f t="shared" si="0"/>
        <v>270</v>
      </c>
      <c r="K10" s="30">
        <f t="shared" si="1"/>
        <v>1080</v>
      </c>
      <c r="L10" s="66">
        <v>300</v>
      </c>
      <c r="M10" s="66">
        <f>K10+K11+K12+K13+K14+L10</f>
        <v>5700</v>
      </c>
      <c r="N10" s="81">
        <v>60</v>
      </c>
      <c r="O10" s="66">
        <v>4</v>
      </c>
      <c r="P10" s="73">
        <f>N10/O10</f>
        <v>15</v>
      </c>
      <c r="Q10" s="70">
        <v>450</v>
      </c>
      <c r="R10" s="71">
        <f>M10/(P10*Q10)</f>
        <v>0.84444444444444444</v>
      </c>
      <c r="S10" s="73">
        <v>5</v>
      </c>
      <c r="T10" s="70">
        <v>20</v>
      </c>
      <c r="U10" s="70">
        <v>20</v>
      </c>
      <c r="V10" s="71">
        <f>T10/U10</f>
        <v>1</v>
      </c>
      <c r="W10" s="73">
        <v>5</v>
      </c>
      <c r="X10" s="70">
        <v>19</v>
      </c>
      <c r="Y10" s="70">
        <v>20</v>
      </c>
      <c r="Z10" s="71">
        <f>X10/Y10</f>
        <v>0.95</v>
      </c>
      <c r="AA10" s="70">
        <v>5</v>
      </c>
      <c r="AB10" s="30" t="s">
        <v>68</v>
      </c>
      <c r="AC10" s="30">
        <v>310</v>
      </c>
      <c r="AD10" s="30">
        <v>300</v>
      </c>
      <c r="AE10" s="35">
        <f t="shared" ref="AE10:AE13" si="3">AC10/AD10</f>
        <v>1.0333333333333334</v>
      </c>
      <c r="AF10" s="72">
        <f>(AE10+AE11+AE12+AE13)/4</f>
        <v>1.0466666666666666</v>
      </c>
      <c r="AG10" s="66">
        <v>2</v>
      </c>
      <c r="AH10" s="66">
        <v>2</v>
      </c>
      <c r="AI10" s="66">
        <f>S10+W10+AA10+AG10+AH10</f>
        <v>19</v>
      </c>
      <c r="AJ10" s="66">
        <v>0.5</v>
      </c>
      <c r="AK10" s="66">
        <v>1.5</v>
      </c>
      <c r="AL10" s="66">
        <v>0.5</v>
      </c>
      <c r="AM10" s="66">
        <v>0.5</v>
      </c>
      <c r="AN10" s="66">
        <v>1</v>
      </c>
      <c r="AO10" s="66">
        <v>4</v>
      </c>
      <c r="AP10" s="66">
        <f>SUM(AJ10:AO14)</f>
        <v>8</v>
      </c>
      <c r="AQ10" s="66">
        <v>2</v>
      </c>
      <c r="AR10" s="68">
        <f>AI10+AP10+AQ10</f>
        <v>29</v>
      </c>
      <c r="AS10" s="69"/>
    </row>
    <row r="11" spans="1:45" ht="13.95" customHeight="1">
      <c r="A11" s="77"/>
      <c r="B11" s="77"/>
      <c r="C11" s="77"/>
      <c r="D11" s="77"/>
      <c r="E11" s="74"/>
      <c r="F11" s="76"/>
      <c r="G11" s="30"/>
      <c r="H11" s="30"/>
      <c r="I11" s="30">
        <v>4</v>
      </c>
      <c r="J11" s="30">
        <f t="shared" si="0"/>
        <v>270</v>
      </c>
      <c r="K11" s="30">
        <f t="shared" si="1"/>
        <v>1080</v>
      </c>
      <c r="L11" s="66"/>
      <c r="M11" s="66"/>
      <c r="N11" s="81"/>
      <c r="O11" s="66"/>
      <c r="P11" s="73"/>
      <c r="Q11" s="70"/>
      <c r="R11" s="71"/>
      <c r="S11" s="73"/>
      <c r="T11" s="70"/>
      <c r="U11" s="70"/>
      <c r="V11" s="71"/>
      <c r="W11" s="73"/>
      <c r="X11" s="70"/>
      <c r="Y11" s="70"/>
      <c r="Z11" s="71"/>
      <c r="AA11" s="70"/>
      <c r="AB11" s="30" t="s">
        <v>69</v>
      </c>
      <c r="AC11" s="30">
        <v>450</v>
      </c>
      <c r="AD11" s="30">
        <v>500</v>
      </c>
      <c r="AE11" s="35">
        <f t="shared" si="3"/>
        <v>0.9</v>
      </c>
      <c r="AF11" s="72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8"/>
      <c r="AS11" s="69"/>
    </row>
    <row r="12" spans="1:45" ht="13.95" customHeight="1">
      <c r="A12" s="77"/>
      <c r="B12" s="77"/>
      <c r="C12" s="77"/>
      <c r="D12" s="77"/>
      <c r="E12" s="74"/>
      <c r="F12" s="76"/>
      <c r="G12" s="30"/>
      <c r="H12" s="30"/>
      <c r="I12" s="30">
        <v>4</v>
      </c>
      <c r="J12" s="30">
        <f t="shared" si="0"/>
        <v>270</v>
      </c>
      <c r="K12" s="30">
        <f t="shared" si="1"/>
        <v>1080</v>
      </c>
      <c r="L12" s="66"/>
      <c r="M12" s="66"/>
      <c r="N12" s="81"/>
      <c r="O12" s="66"/>
      <c r="P12" s="73"/>
      <c r="Q12" s="70"/>
      <c r="R12" s="71"/>
      <c r="S12" s="73"/>
      <c r="T12" s="70"/>
      <c r="U12" s="70"/>
      <c r="V12" s="71"/>
      <c r="W12" s="73"/>
      <c r="X12" s="70"/>
      <c r="Y12" s="70"/>
      <c r="Z12" s="71"/>
      <c r="AA12" s="70"/>
      <c r="AB12" s="30" t="s">
        <v>70</v>
      </c>
      <c r="AC12" s="30">
        <v>400</v>
      </c>
      <c r="AD12" s="30">
        <v>300</v>
      </c>
      <c r="AE12" s="35">
        <f t="shared" si="3"/>
        <v>1.3333333333333333</v>
      </c>
      <c r="AF12" s="72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8"/>
      <c r="AS12" s="69"/>
    </row>
    <row r="13" spans="1:45" ht="13.95" customHeight="1">
      <c r="A13" s="77"/>
      <c r="B13" s="77"/>
      <c r="C13" s="77"/>
      <c r="D13" s="77"/>
      <c r="E13" s="74"/>
      <c r="F13" s="76"/>
      <c r="G13" s="30"/>
      <c r="H13" s="30"/>
      <c r="I13" s="30">
        <v>4</v>
      </c>
      <c r="J13" s="30">
        <f t="shared" si="0"/>
        <v>270</v>
      </c>
      <c r="K13" s="30">
        <f t="shared" si="1"/>
        <v>1080</v>
      </c>
      <c r="L13" s="66"/>
      <c r="M13" s="66"/>
      <c r="N13" s="81"/>
      <c r="O13" s="66"/>
      <c r="P13" s="73"/>
      <c r="Q13" s="70"/>
      <c r="R13" s="71"/>
      <c r="S13" s="73"/>
      <c r="T13" s="70"/>
      <c r="U13" s="70"/>
      <c r="V13" s="71"/>
      <c r="W13" s="73"/>
      <c r="X13" s="70"/>
      <c r="Y13" s="70"/>
      <c r="Z13" s="71"/>
      <c r="AA13" s="70"/>
      <c r="AB13" s="30" t="s">
        <v>71</v>
      </c>
      <c r="AC13" s="30">
        <v>460</v>
      </c>
      <c r="AD13" s="30">
        <v>500</v>
      </c>
      <c r="AE13" s="35">
        <f t="shared" si="3"/>
        <v>0.92</v>
      </c>
      <c r="AF13" s="72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8"/>
      <c r="AS13" s="69"/>
    </row>
    <row r="14" spans="1:45" ht="13.95" customHeight="1">
      <c r="A14" s="77"/>
      <c r="B14" s="77"/>
      <c r="C14" s="77"/>
      <c r="D14" s="77"/>
      <c r="E14" s="74"/>
      <c r="F14" s="76"/>
      <c r="G14" s="30"/>
      <c r="H14" s="30"/>
      <c r="I14" s="30">
        <v>4</v>
      </c>
      <c r="J14" s="30">
        <f t="shared" si="0"/>
        <v>270</v>
      </c>
      <c r="K14" s="30">
        <f t="shared" si="1"/>
        <v>1080</v>
      </c>
      <c r="L14" s="66"/>
      <c r="M14" s="66"/>
      <c r="N14" s="81"/>
      <c r="O14" s="66"/>
      <c r="P14" s="73"/>
      <c r="Q14" s="70"/>
      <c r="R14" s="71"/>
      <c r="S14" s="73"/>
      <c r="T14" s="70"/>
      <c r="U14" s="70"/>
      <c r="V14" s="71"/>
      <c r="W14" s="73"/>
      <c r="X14" s="70"/>
      <c r="Y14" s="70"/>
      <c r="Z14" s="71"/>
      <c r="AA14" s="70"/>
      <c r="AB14" s="30" t="s">
        <v>72</v>
      </c>
      <c r="AC14" s="30" t="s">
        <v>72</v>
      </c>
      <c r="AD14" s="30" t="s">
        <v>72</v>
      </c>
      <c r="AE14" s="35" t="s">
        <v>72</v>
      </c>
      <c r="AF14" s="72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8"/>
      <c r="AS14" s="69"/>
    </row>
    <row r="15" spans="1:45" ht="13.95" customHeight="1">
      <c r="A15" s="77">
        <v>2</v>
      </c>
      <c r="B15" s="77" t="s">
        <v>18</v>
      </c>
      <c r="C15" s="77" t="s">
        <v>73</v>
      </c>
      <c r="D15" s="77">
        <v>11059010000</v>
      </c>
      <c r="E15" s="74"/>
      <c r="F15" s="76"/>
      <c r="G15" s="31"/>
      <c r="H15" s="31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68"/>
      <c r="AS15" s="69"/>
    </row>
    <row r="16" spans="1:45" ht="13.95" customHeight="1">
      <c r="A16" s="77"/>
      <c r="B16" s="77"/>
      <c r="C16" s="77"/>
      <c r="D16" s="77"/>
      <c r="E16" s="74"/>
      <c r="F16" s="76"/>
      <c r="G16" s="31"/>
      <c r="H16" s="31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68"/>
      <c r="AS16" s="69"/>
    </row>
    <row r="17" spans="1:45" ht="13.95" customHeight="1">
      <c r="A17" s="77"/>
      <c r="B17" s="77"/>
      <c r="C17" s="77"/>
      <c r="D17" s="77"/>
      <c r="E17" s="74"/>
      <c r="F17" s="76"/>
      <c r="G17" s="31"/>
      <c r="H17" s="31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68"/>
      <c r="AS17" s="69"/>
    </row>
    <row r="18" spans="1:45" ht="13.95" customHeight="1">
      <c r="A18" s="77"/>
      <c r="B18" s="77"/>
      <c r="C18" s="77"/>
      <c r="D18" s="77"/>
      <c r="E18" s="74"/>
      <c r="F18" s="76"/>
      <c r="G18" s="31"/>
      <c r="H18" s="31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68"/>
      <c r="AS18" s="69"/>
    </row>
    <row r="19" spans="1:45" ht="13.95" customHeight="1">
      <c r="A19" s="77"/>
      <c r="B19" s="77"/>
      <c r="C19" s="77"/>
      <c r="D19" s="77"/>
      <c r="E19" s="74"/>
      <c r="F19" s="76"/>
      <c r="G19" s="31"/>
      <c r="H19" s="31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68"/>
      <c r="AS19" s="69"/>
    </row>
    <row r="20" spans="1:45" ht="13.95" customHeight="1">
      <c r="A20" s="77"/>
      <c r="B20" s="77"/>
      <c r="C20" s="77"/>
      <c r="D20" s="77"/>
      <c r="E20" s="74"/>
      <c r="F20" s="76"/>
      <c r="G20" s="31"/>
      <c r="H20" s="31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68"/>
      <c r="AS20" s="69"/>
    </row>
    <row r="21" spans="1:45" ht="13.95" customHeight="1">
      <c r="A21" s="77"/>
      <c r="B21" s="77"/>
      <c r="C21" s="77"/>
      <c r="D21" s="77"/>
      <c r="E21" s="74"/>
      <c r="F21" s="76"/>
      <c r="G21" s="31"/>
      <c r="H21" s="31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68"/>
      <c r="AS21" s="69"/>
    </row>
    <row r="22" spans="1:45" ht="13.95" customHeight="1">
      <c r="A22" s="77"/>
      <c r="B22" s="77"/>
      <c r="C22" s="77"/>
      <c r="D22" s="77"/>
      <c r="E22" s="74"/>
      <c r="F22" s="76"/>
      <c r="G22" s="31"/>
      <c r="H22" s="31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68"/>
      <c r="AS22" s="69"/>
    </row>
    <row r="23" spans="1:45" ht="13.95" customHeight="1">
      <c r="A23" s="77"/>
      <c r="B23" s="77"/>
      <c r="C23" s="77"/>
      <c r="D23" s="77"/>
      <c r="E23" s="74"/>
      <c r="F23" s="76"/>
      <c r="G23" s="31"/>
      <c r="H23" s="31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68"/>
      <c r="AS23" s="69"/>
    </row>
    <row r="24" spans="1:45" ht="13.95" customHeight="1">
      <c r="A24" s="77"/>
      <c r="B24" s="77"/>
      <c r="C24" s="77"/>
      <c r="D24" s="77"/>
      <c r="E24" s="74"/>
      <c r="F24" s="76"/>
      <c r="G24" s="31"/>
      <c r="H24" s="31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68"/>
      <c r="AS24" s="69"/>
    </row>
  </sheetData>
  <mergeCells count="102">
    <mergeCell ref="A1:AS1"/>
    <mergeCell ref="G2:AI2"/>
    <mergeCell ref="AJ2:AP2"/>
    <mergeCell ref="G3:S3"/>
    <mergeCell ref="T3:W3"/>
    <mergeCell ref="X3:AA3"/>
    <mergeCell ref="AB3:AG3"/>
    <mergeCell ref="A2:A4"/>
    <mergeCell ref="A5:A14"/>
    <mergeCell ref="E2:E4"/>
    <mergeCell ref="E5:E9"/>
    <mergeCell ref="E10:E14"/>
    <mergeCell ref="M5:M9"/>
    <mergeCell ref="M10:M14"/>
    <mergeCell ref="N5:N9"/>
    <mergeCell ref="N10:N14"/>
    <mergeCell ref="O5:O9"/>
    <mergeCell ref="O10:O14"/>
    <mergeCell ref="P5:P9"/>
    <mergeCell ref="P10:P14"/>
    <mergeCell ref="Q5:Q9"/>
    <mergeCell ref="Q10:Q14"/>
    <mergeCell ref="R5:R9"/>
    <mergeCell ref="R10:R14"/>
    <mergeCell ref="A15:A24"/>
    <mergeCell ref="B2:B4"/>
    <mergeCell ref="B5:B14"/>
    <mergeCell ref="B15:B24"/>
    <mergeCell ref="C2:C4"/>
    <mergeCell ref="C5:C14"/>
    <mergeCell ref="C15:C24"/>
    <mergeCell ref="D2:D4"/>
    <mergeCell ref="D5:D14"/>
    <mergeCell ref="D15:D24"/>
    <mergeCell ref="E15:E19"/>
    <mergeCell ref="E20:E24"/>
    <mergeCell ref="F2:F4"/>
    <mergeCell ref="F5:F9"/>
    <mergeCell ref="F10:F14"/>
    <mergeCell ref="F15:F19"/>
    <mergeCell ref="F20:F24"/>
    <mergeCell ref="L5:L9"/>
    <mergeCell ref="L10:L14"/>
    <mergeCell ref="S5:S9"/>
    <mergeCell ref="S10:S14"/>
    <mergeCell ref="T5:T9"/>
    <mergeCell ref="T10:T14"/>
    <mergeCell ref="U5:U9"/>
    <mergeCell ref="U10:U14"/>
    <mergeCell ref="V5:V9"/>
    <mergeCell ref="V10:V14"/>
    <mergeCell ref="W5:W9"/>
    <mergeCell ref="W10:W14"/>
    <mergeCell ref="X5:X9"/>
    <mergeCell ref="X10:X14"/>
    <mergeCell ref="Y5:Y9"/>
    <mergeCell ref="Y10:Y14"/>
    <mergeCell ref="Z5:Z9"/>
    <mergeCell ref="Z10:Z14"/>
    <mergeCell ref="AA5:AA9"/>
    <mergeCell ref="AA10:AA14"/>
    <mergeCell ref="AF5:AF9"/>
    <mergeCell ref="AF10:AF14"/>
    <mergeCell ref="AG5:AG9"/>
    <mergeCell ref="AG10:AG14"/>
    <mergeCell ref="AH5:AH9"/>
    <mergeCell ref="AH10:AH14"/>
    <mergeCell ref="AI3:AI4"/>
    <mergeCell ref="AI5:AI9"/>
    <mergeCell ref="AI10:AI14"/>
    <mergeCell ref="AJ3:AJ4"/>
    <mergeCell ref="AJ5:AJ9"/>
    <mergeCell ref="AJ10:AJ14"/>
    <mergeCell ref="AK3:AK4"/>
    <mergeCell ref="AK5:AK9"/>
    <mergeCell ref="AK10:AK14"/>
    <mergeCell ref="AL3:AL4"/>
    <mergeCell ref="AL5:AL9"/>
    <mergeCell ref="AL10:AL14"/>
    <mergeCell ref="AM3:AM4"/>
    <mergeCell ref="AM5:AM9"/>
    <mergeCell ref="AM10:AM14"/>
    <mergeCell ref="AN3:AN4"/>
    <mergeCell ref="AN5:AN9"/>
    <mergeCell ref="AN10:AN14"/>
    <mergeCell ref="AO3:AO4"/>
    <mergeCell ref="AO5:AO9"/>
    <mergeCell ref="AO10:AO14"/>
    <mergeCell ref="AP3:AP4"/>
    <mergeCell ref="AP5:AP9"/>
    <mergeCell ref="AP10:AP14"/>
    <mergeCell ref="AQ3:AQ4"/>
    <mergeCell ref="AQ5:AQ9"/>
    <mergeCell ref="AQ10:AQ14"/>
    <mergeCell ref="AR2:AR4"/>
    <mergeCell ref="AR5:AR9"/>
    <mergeCell ref="AR10:AR14"/>
    <mergeCell ref="AR15:AR19"/>
    <mergeCell ref="AR20:AR24"/>
    <mergeCell ref="AS2:AS4"/>
    <mergeCell ref="AS5:AS14"/>
    <mergeCell ref="AS15:AS24"/>
  </mergeCells>
  <phoneticPr fontId="33" type="noConversion"/>
  <pageMargins left="0.23611111111111099" right="0.118055555555556" top="0.51180555555555596" bottom="0.59027777777777801" header="0.27500000000000002" footer="0.23611111111111099"/>
  <pageSetup paperSize="9" scale="75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"/>
  <sheetViews>
    <sheetView zoomScale="85" zoomScaleNormal="85" workbookViewId="0">
      <selection activeCell="J25" sqref="J25"/>
    </sheetView>
  </sheetViews>
  <sheetFormatPr defaultColWidth="9" defaultRowHeight="14.4"/>
  <cols>
    <col min="1" max="1" width="4.19921875" style="2" customWidth="1"/>
    <col min="2" max="2" width="8.69921875" style="2" customWidth="1"/>
    <col min="3" max="3" width="5.3984375" style="2" customWidth="1"/>
    <col min="4" max="4" width="13" style="2" customWidth="1"/>
    <col min="5" max="5" width="18.19921875" style="2" customWidth="1"/>
    <col min="6" max="6" width="10.09765625" style="2" customWidth="1"/>
    <col min="7" max="7" width="9.19921875" style="2" customWidth="1"/>
    <col min="8" max="8" width="6.59765625" style="5" customWidth="1"/>
    <col min="9" max="9" width="4.09765625" style="5" customWidth="1"/>
    <col min="10" max="10" width="17.09765625" style="3" customWidth="1"/>
    <col min="11" max="11" width="6.59765625" style="3" customWidth="1"/>
    <col min="12" max="12" width="7.3984375" style="3" customWidth="1"/>
    <col min="13" max="13" width="18.59765625" style="3" customWidth="1"/>
    <col min="14" max="14" width="8.59765625" style="3" customWidth="1"/>
    <col min="15" max="15" width="13.3984375" style="3" customWidth="1"/>
    <col min="16" max="16" width="8.3984375" style="3" customWidth="1"/>
    <col min="17" max="17" width="10.8984375" style="3" customWidth="1"/>
    <col min="18" max="18" width="7" style="3" customWidth="1"/>
    <col min="19" max="16384" width="9" style="3"/>
  </cols>
  <sheetData>
    <row r="1" spans="1:18" s="1" customFormat="1" ht="30" customHeight="1">
      <c r="A1" s="88" t="s">
        <v>74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8" s="2" customFormat="1" ht="20.25" customHeight="1">
      <c r="A2" s="84" t="s">
        <v>2</v>
      </c>
      <c r="B2" s="85" t="s">
        <v>3</v>
      </c>
      <c r="C2" s="93" t="s">
        <v>4</v>
      </c>
      <c r="D2" s="84" t="s">
        <v>5</v>
      </c>
      <c r="E2" s="84" t="s">
        <v>75</v>
      </c>
      <c r="F2" s="93" t="s">
        <v>76</v>
      </c>
      <c r="G2" s="93" t="s">
        <v>77</v>
      </c>
      <c r="H2" s="94" t="s">
        <v>78</v>
      </c>
      <c r="I2" s="94" t="s">
        <v>79</v>
      </c>
      <c r="J2" s="84" t="s">
        <v>80</v>
      </c>
      <c r="K2" s="84"/>
      <c r="L2" s="84"/>
      <c r="M2" s="84"/>
      <c r="N2" s="89" t="s">
        <v>81</v>
      </c>
      <c r="O2" s="90"/>
      <c r="P2" s="90"/>
      <c r="Q2" s="91"/>
      <c r="R2" s="84" t="s">
        <v>82</v>
      </c>
    </row>
    <row r="3" spans="1:18" s="2" customFormat="1" ht="24" customHeight="1">
      <c r="A3" s="84"/>
      <c r="B3" s="86"/>
      <c r="C3" s="93"/>
      <c r="D3" s="84"/>
      <c r="E3" s="84"/>
      <c r="F3" s="84"/>
      <c r="G3" s="84"/>
      <c r="H3" s="95"/>
      <c r="I3" s="95"/>
      <c r="J3" s="2" t="s">
        <v>83</v>
      </c>
      <c r="K3" s="92" t="s">
        <v>84</v>
      </c>
      <c r="L3" s="92"/>
      <c r="M3" s="92"/>
      <c r="N3" s="92" t="s">
        <v>85</v>
      </c>
      <c r="O3" s="92" t="s">
        <v>86</v>
      </c>
      <c r="P3" s="92" t="s">
        <v>87</v>
      </c>
      <c r="Q3" s="92" t="s">
        <v>88</v>
      </c>
      <c r="R3" s="84"/>
    </row>
    <row r="4" spans="1:18" s="2" customFormat="1" ht="75.75" customHeight="1">
      <c r="A4" s="84"/>
      <c r="B4" s="87"/>
      <c r="C4" s="93"/>
      <c r="D4" s="84"/>
      <c r="E4" s="84"/>
      <c r="F4" s="84"/>
      <c r="G4" s="84"/>
      <c r="H4" s="96"/>
      <c r="I4" s="96"/>
      <c r="J4" s="18" t="s">
        <v>89</v>
      </c>
      <c r="K4" s="11" t="s">
        <v>90</v>
      </c>
      <c r="L4" s="19" t="s">
        <v>48</v>
      </c>
      <c r="M4" s="19" t="s">
        <v>91</v>
      </c>
      <c r="N4" s="92"/>
      <c r="O4" s="92"/>
      <c r="P4" s="92"/>
      <c r="Q4" s="92"/>
      <c r="R4" s="84"/>
    </row>
    <row r="5" spans="1:18" s="15" customFormat="1" ht="20.100000000000001" customHeight="1">
      <c r="A5" s="82">
        <v>1</v>
      </c>
      <c r="B5" s="82" t="s">
        <v>18</v>
      </c>
      <c r="C5" s="82" t="s">
        <v>19</v>
      </c>
      <c r="D5" s="82" t="s">
        <v>92</v>
      </c>
      <c r="E5" s="16" t="s">
        <v>93</v>
      </c>
      <c r="F5" s="16" t="s">
        <v>94</v>
      </c>
      <c r="G5" s="16" t="s">
        <v>95</v>
      </c>
      <c r="H5" s="17">
        <v>40</v>
      </c>
      <c r="I5" s="20">
        <v>2</v>
      </c>
      <c r="J5" s="16">
        <v>0.5</v>
      </c>
      <c r="K5" s="21">
        <v>29</v>
      </c>
      <c r="L5" s="22">
        <f>I5*K5</f>
        <v>58</v>
      </c>
      <c r="M5" s="16">
        <f>IF(L5&lt;10,0,IF(L5&lt;30,0.1,IF(L5&lt;60,0.3,0.5)))</f>
        <v>0.3</v>
      </c>
      <c r="N5" s="23">
        <v>0</v>
      </c>
      <c r="O5" s="16">
        <f>H5*(J5+M5)</f>
        <v>32</v>
      </c>
      <c r="P5" s="16">
        <f>H5-N5</f>
        <v>40</v>
      </c>
      <c r="Q5" s="23">
        <f>IF(O5&gt;P5,P5,O5)</f>
        <v>32</v>
      </c>
      <c r="R5" s="82">
        <f>SUM(Q5:Q6)</f>
        <v>48</v>
      </c>
    </row>
    <row r="6" spans="1:18" s="15" customFormat="1" ht="20.100000000000001" customHeight="1">
      <c r="A6" s="83"/>
      <c r="B6" s="83"/>
      <c r="C6" s="83"/>
      <c r="D6" s="83"/>
      <c r="E6" s="16" t="s">
        <v>93</v>
      </c>
      <c r="F6" s="16" t="s">
        <v>94</v>
      </c>
      <c r="G6" s="16" t="s">
        <v>95</v>
      </c>
      <c r="H6" s="17">
        <v>40</v>
      </c>
      <c r="I6" s="20">
        <v>2</v>
      </c>
      <c r="J6" s="16">
        <v>0</v>
      </c>
      <c r="K6" s="21">
        <v>30</v>
      </c>
      <c r="L6" s="22">
        <f>I6*K6</f>
        <v>60</v>
      </c>
      <c r="M6" s="16">
        <f>IF(L6&lt;10,0,IF(L6&lt;30,0.1,IF(L6&lt;60,0.3,0.5)))</f>
        <v>0.5</v>
      </c>
      <c r="N6" s="23">
        <v>24</v>
      </c>
      <c r="O6" s="16">
        <f>H6*(J6+M6)</f>
        <v>20</v>
      </c>
      <c r="P6" s="16">
        <f>H6-N6</f>
        <v>16</v>
      </c>
      <c r="Q6" s="23">
        <f>IF(O6&gt;P6,P6,O6)</f>
        <v>16</v>
      </c>
      <c r="R6" s="83"/>
    </row>
    <row r="7" spans="1:18" s="15" customFormat="1" ht="20.100000000000001" customHeight="1">
      <c r="A7" s="82">
        <v>2</v>
      </c>
      <c r="B7" s="82" t="s">
        <v>18</v>
      </c>
      <c r="C7" s="82" t="s">
        <v>73</v>
      </c>
      <c r="D7" s="82"/>
      <c r="E7" s="16"/>
      <c r="F7" s="16"/>
      <c r="G7" s="16"/>
      <c r="H7" s="17"/>
      <c r="I7" s="17"/>
      <c r="J7" s="16"/>
      <c r="K7" s="24"/>
      <c r="L7" s="24"/>
      <c r="M7" s="16"/>
      <c r="N7" s="16"/>
      <c r="O7" s="16"/>
      <c r="P7" s="16"/>
      <c r="Q7" s="16"/>
      <c r="R7" s="82"/>
    </row>
    <row r="8" spans="1:18" s="15" customFormat="1" ht="20.100000000000001" customHeight="1">
      <c r="A8" s="83"/>
      <c r="B8" s="83"/>
      <c r="C8" s="83"/>
      <c r="D8" s="83"/>
      <c r="E8" s="16"/>
      <c r="F8" s="16"/>
      <c r="G8" s="16"/>
      <c r="H8" s="17"/>
      <c r="I8" s="17"/>
      <c r="J8" s="16"/>
      <c r="K8" s="24"/>
      <c r="L8" s="24"/>
      <c r="M8" s="16"/>
      <c r="N8" s="16"/>
      <c r="O8" s="16"/>
      <c r="P8" s="16"/>
      <c r="Q8" s="16"/>
      <c r="R8" s="83"/>
    </row>
    <row r="9" spans="1:18" s="15" customFormat="1" ht="20.100000000000001" customHeight="1">
      <c r="A9" s="16"/>
      <c r="B9" s="16"/>
      <c r="C9" s="16"/>
      <c r="D9" s="16"/>
      <c r="E9" s="16"/>
      <c r="F9" s="16"/>
      <c r="G9" s="16"/>
      <c r="H9" s="17"/>
      <c r="I9" s="17"/>
      <c r="J9" s="16"/>
      <c r="K9" s="24"/>
      <c r="L9" s="24"/>
      <c r="M9" s="16"/>
      <c r="N9" s="16"/>
      <c r="O9" s="16"/>
      <c r="P9" s="16"/>
      <c r="Q9" s="16"/>
      <c r="R9" s="16"/>
    </row>
    <row r="10" spans="1:18" s="15" customFormat="1" ht="20.100000000000001" customHeight="1">
      <c r="A10" s="16"/>
      <c r="B10" s="16"/>
      <c r="C10" s="16"/>
      <c r="D10" s="16"/>
      <c r="E10" s="16"/>
      <c r="F10" s="16"/>
      <c r="G10" s="16"/>
      <c r="H10" s="17"/>
      <c r="I10" s="17"/>
      <c r="J10" s="16"/>
      <c r="K10" s="24"/>
      <c r="L10" s="24"/>
      <c r="M10" s="16"/>
      <c r="N10" s="16"/>
      <c r="O10" s="16"/>
      <c r="P10" s="16"/>
      <c r="Q10" s="16"/>
      <c r="R10" s="16"/>
    </row>
  </sheetData>
  <mergeCells count="28">
    <mergeCell ref="A1:R1"/>
    <mergeCell ref="J2:M2"/>
    <mergeCell ref="N2:Q2"/>
    <mergeCell ref="K3:M3"/>
    <mergeCell ref="A2:A4"/>
    <mergeCell ref="C2:C4"/>
    <mergeCell ref="E2:E4"/>
    <mergeCell ref="F2:F4"/>
    <mergeCell ref="G2:G4"/>
    <mergeCell ref="H2:H4"/>
    <mergeCell ref="I2:I4"/>
    <mergeCell ref="N3:N4"/>
    <mergeCell ref="O3:O4"/>
    <mergeCell ref="P3:P4"/>
    <mergeCell ref="Q3:Q4"/>
    <mergeCell ref="R2:R4"/>
    <mergeCell ref="A5:A6"/>
    <mergeCell ref="A7:A8"/>
    <mergeCell ref="B2:B4"/>
    <mergeCell ref="B5:B6"/>
    <mergeCell ref="B7:B8"/>
    <mergeCell ref="R5:R6"/>
    <mergeCell ref="R7:R8"/>
    <mergeCell ref="C5:C6"/>
    <mergeCell ref="C7:C8"/>
    <mergeCell ref="D2:D4"/>
    <mergeCell ref="D5:D6"/>
    <mergeCell ref="D7:D8"/>
  </mergeCells>
  <phoneticPr fontId="33" type="noConversion"/>
  <pageMargins left="0.31458333333333299" right="0.23611111111111099" top="0.59027777777777801" bottom="0.51180555555555596" header="0.196527777777778" footer="0.3"/>
  <pageSetup paperSize="9" scale="75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workbookViewId="0">
      <selection activeCell="J14" sqref="J14"/>
    </sheetView>
  </sheetViews>
  <sheetFormatPr defaultColWidth="9" defaultRowHeight="14.4"/>
  <cols>
    <col min="1" max="1" width="4" style="4" customWidth="1"/>
    <col min="2" max="2" width="9.296875" style="2" customWidth="1"/>
    <col min="3" max="3" width="6.296875" style="2" customWidth="1"/>
    <col min="4" max="4" width="9" style="2" customWidth="1"/>
    <col min="5" max="5" width="14.796875" style="2" customWidth="1"/>
    <col min="6" max="6" width="12.19921875" style="2" customWidth="1"/>
    <col min="7" max="7" width="12.296875" style="2" customWidth="1"/>
    <col min="8" max="8" width="5" style="5" customWidth="1"/>
    <col min="9" max="9" width="5.19921875" style="5" customWidth="1"/>
    <col min="10" max="10" width="16.5" style="3" customWidth="1"/>
    <col min="11" max="11" width="6.19921875" style="3" customWidth="1"/>
    <col min="12" max="12" width="7.8984375" style="3" customWidth="1"/>
    <col min="13" max="13" width="13.5" style="3" customWidth="1"/>
    <col min="14" max="14" width="9" style="3" customWidth="1"/>
    <col min="15" max="15" width="7.296875" style="3" customWidth="1"/>
    <col min="16" max="16" width="6.296875" style="3" customWidth="1"/>
    <col min="17" max="17" width="6.296875" style="6" customWidth="1"/>
    <col min="18" max="18" width="6.59765625" style="3" customWidth="1"/>
    <col min="19" max="16384" width="9" style="3"/>
  </cols>
  <sheetData>
    <row r="1" spans="1:18" s="1" customFormat="1" ht="28.05" customHeight="1">
      <c r="A1" s="88" t="s">
        <v>96</v>
      </c>
      <c r="B1" s="88"/>
      <c r="C1" s="88"/>
      <c r="D1" s="88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88"/>
      <c r="R1" s="100"/>
    </row>
    <row r="2" spans="1:18" s="2" customFormat="1" ht="20.25" customHeight="1">
      <c r="A2" s="84" t="s">
        <v>2</v>
      </c>
      <c r="B2" s="104" t="s">
        <v>3</v>
      </c>
      <c r="C2" s="104" t="s">
        <v>4</v>
      </c>
      <c r="D2" s="104" t="s">
        <v>5</v>
      </c>
      <c r="E2" s="93" t="s">
        <v>97</v>
      </c>
      <c r="F2" s="93" t="s">
        <v>76</v>
      </c>
      <c r="G2" s="93" t="s">
        <v>77</v>
      </c>
      <c r="H2" s="94" t="s">
        <v>98</v>
      </c>
      <c r="I2" s="94" t="s">
        <v>79</v>
      </c>
      <c r="J2" s="7" t="s">
        <v>99</v>
      </c>
      <c r="K2" s="101" t="s">
        <v>100</v>
      </c>
      <c r="L2" s="102"/>
      <c r="M2" s="102"/>
      <c r="N2" s="102"/>
      <c r="O2" s="102"/>
      <c r="P2" s="102"/>
      <c r="Q2" s="103"/>
      <c r="R2" s="84" t="s">
        <v>82</v>
      </c>
    </row>
    <row r="3" spans="1:18" s="2" customFormat="1" ht="24" customHeight="1">
      <c r="A3" s="84"/>
      <c r="B3" s="105"/>
      <c r="C3" s="105"/>
      <c r="D3" s="105"/>
      <c r="E3" s="93"/>
      <c r="F3" s="93"/>
      <c r="G3" s="84"/>
      <c r="H3" s="95"/>
      <c r="I3" s="95"/>
      <c r="J3" s="99" t="s">
        <v>101</v>
      </c>
      <c r="K3" s="92" t="s">
        <v>90</v>
      </c>
      <c r="L3" s="92" t="s">
        <v>48</v>
      </c>
      <c r="M3" s="92" t="s">
        <v>102</v>
      </c>
      <c r="N3" s="92" t="s">
        <v>103</v>
      </c>
      <c r="O3" s="92" t="s">
        <v>104</v>
      </c>
      <c r="P3" s="92" t="s">
        <v>87</v>
      </c>
      <c r="Q3" s="92" t="s">
        <v>105</v>
      </c>
      <c r="R3" s="84"/>
    </row>
    <row r="4" spans="1:18" s="2" customFormat="1" ht="96" customHeight="1">
      <c r="A4" s="84"/>
      <c r="B4" s="106"/>
      <c r="C4" s="106"/>
      <c r="D4" s="106"/>
      <c r="E4" s="93"/>
      <c r="F4" s="93"/>
      <c r="G4" s="84"/>
      <c r="H4" s="96"/>
      <c r="I4" s="96"/>
      <c r="J4" s="99"/>
      <c r="K4" s="92"/>
      <c r="L4" s="92"/>
      <c r="M4" s="92"/>
      <c r="N4" s="92"/>
      <c r="O4" s="92"/>
      <c r="P4" s="92"/>
      <c r="Q4" s="92"/>
      <c r="R4" s="84"/>
    </row>
    <row r="5" spans="1:18" ht="20.100000000000001" customHeight="1">
      <c r="A5" s="82">
        <v>1</v>
      </c>
      <c r="B5" s="82" t="s">
        <v>18</v>
      </c>
      <c r="C5" s="82" t="s">
        <v>19</v>
      </c>
      <c r="D5" s="82" t="s">
        <v>106</v>
      </c>
      <c r="E5" s="8"/>
      <c r="F5" s="8"/>
      <c r="G5" s="8"/>
      <c r="H5" s="9"/>
      <c r="I5" s="9"/>
      <c r="J5" s="8"/>
      <c r="K5" s="12"/>
      <c r="L5" s="12"/>
      <c r="M5" s="8"/>
      <c r="N5" s="8"/>
      <c r="O5" s="8"/>
      <c r="P5" s="8"/>
      <c r="Q5" s="14"/>
      <c r="R5" s="97"/>
    </row>
    <row r="6" spans="1:18" ht="20.100000000000001" customHeight="1">
      <c r="A6" s="83"/>
      <c r="B6" s="83"/>
      <c r="C6" s="83"/>
      <c r="D6" s="83"/>
      <c r="E6" s="8"/>
      <c r="F6" s="8"/>
      <c r="G6" s="8"/>
      <c r="H6" s="9"/>
      <c r="I6" s="9"/>
      <c r="J6" s="8"/>
      <c r="K6" s="12"/>
      <c r="L6" s="12"/>
      <c r="M6" s="8"/>
      <c r="N6" s="8"/>
      <c r="O6" s="8"/>
      <c r="P6" s="8"/>
      <c r="Q6" s="14"/>
      <c r="R6" s="98"/>
    </row>
    <row r="7" spans="1:18" ht="20.100000000000001" customHeight="1">
      <c r="A7" s="82">
        <v>2</v>
      </c>
      <c r="B7" s="82" t="s">
        <v>18</v>
      </c>
      <c r="C7" s="82" t="s">
        <v>73</v>
      </c>
      <c r="D7" s="82"/>
      <c r="E7" s="8"/>
      <c r="F7" s="8"/>
      <c r="G7" s="8"/>
      <c r="H7" s="9"/>
      <c r="I7" s="9"/>
      <c r="J7" s="8"/>
      <c r="K7" s="12"/>
      <c r="L7" s="12"/>
      <c r="M7" s="8"/>
      <c r="N7" s="8"/>
      <c r="O7" s="8"/>
      <c r="P7" s="8"/>
      <c r="Q7" s="14"/>
      <c r="R7" s="97"/>
    </row>
    <row r="8" spans="1:18" ht="20.100000000000001" customHeight="1">
      <c r="A8" s="83"/>
      <c r="B8" s="83"/>
      <c r="C8" s="83"/>
      <c r="D8" s="83"/>
      <c r="E8" s="8"/>
      <c r="F8" s="8"/>
      <c r="G8" s="8"/>
      <c r="H8" s="9"/>
      <c r="I8" s="9"/>
      <c r="J8" s="8"/>
      <c r="K8" s="12"/>
      <c r="L8" s="12"/>
      <c r="M8" s="8"/>
      <c r="N8" s="8"/>
      <c r="O8" s="8"/>
      <c r="P8" s="8"/>
      <c r="Q8" s="14"/>
      <c r="R8" s="98"/>
    </row>
    <row r="9" spans="1:18" ht="20.100000000000001" customHeight="1">
      <c r="A9" s="7"/>
      <c r="B9" s="7"/>
      <c r="C9" s="7"/>
      <c r="D9" s="7"/>
      <c r="E9" s="7"/>
      <c r="F9" s="7"/>
      <c r="G9" s="7"/>
      <c r="H9" s="9"/>
      <c r="I9" s="9"/>
      <c r="J9" s="8"/>
      <c r="K9" s="12"/>
      <c r="L9" s="12"/>
      <c r="M9" s="8"/>
      <c r="N9" s="8"/>
      <c r="O9" s="8"/>
      <c r="P9" s="8"/>
      <c r="Q9" s="14"/>
      <c r="R9" s="8"/>
    </row>
    <row r="10" spans="1:18" ht="20.100000000000001" customHeight="1">
      <c r="A10" s="7"/>
      <c r="B10" s="7"/>
      <c r="C10" s="7"/>
      <c r="D10" s="7"/>
      <c r="E10" s="7"/>
      <c r="F10" s="7"/>
      <c r="G10" s="7"/>
      <c r="H10" s="9"/>
      <c r="I10" s="9"/>
      <c r="J10" s="8"/>
      <c r="K10" s="13"/>
      <c r="L10" s="13"/>
      <c r="M10" s="8"/>
      <c r="N10" s="8"/>
      <c r="O10" s="8"/>
      <c r="P10" s="8"/>
      <c r="Q10" s="14"/>
      <c r="R10" s="8"/>
    </row>
    <row r="11" spans="1:18" ht="20.100000000000001" customHeight="1">
      <c r="A11" s="7"/>
      <c r="B11" s="7"/>
      <c r="C11" s="7"/>
      <c r="D11" s="7"/>
      <c r="E11" s="7"/>
      <c r="F11" s="7"/>
      <c r="G11" s="7"/>
      <c r="H11" s="9"/>
      <c r="I11" s="9"/>
      <c r="J11" s="8"/>
      <c r="K11" s="13"/>
      <c r="L11" s="13"/>
      <c r="M11" s="8"/>
      <c r="N11" s="8"/>
      <c r="O11" s="8"/>
      <c r="P11" s="8"/>
      <c r="Q11" s="14"/>
      <c r="R11" s="8"/>
    </row>
    <row r="12" spans="1:18" ht="20.100000000000001" customHeight="1">
      <c r="A12" s="10"/>
      <c r="B12" s="3"/>
      <c r="C12" s="3"/>
      <c r="D12" s="3"/>
      <c r="E12" s="3"/>
      <c r="F12" s="3"/>
      <c r="G12" s="3"/>
      <c r="H12" s="3"/>
      <c r="I12" s="3"/>
      <c r="Q12" s="3"/>
    </row>
    <row r="13" spans="1:18" ht="20.100000000000001" customHeight="1">
      <c r="A13" s="10"/>
      <c r="B13" s="3"/>
      <c r="C13" s="3"/>
      <c r="D13" s="3"/>
      <c r="E13" s="3"/>
      <c r="F13" s="3"/>
      <c r="G13" s="3"/>
      <c r="H13" s="3"/>
      <c r="I13" s="3"/>
      <c r="Q13" s="3"/>
    </row>
    <row r="14" spans="1:18" ht="20.100000000000001" customHeight="1">
      <c r="A14" s="10"/>
      <c r="B14" s="3"/>
      <c r="C14" s="3"/>
      <c r="D14" s="3"/>
      <c r="E14" s="3"/>
      <c r="F14" s="3"/>
      <c r="G14" s="3"/>
      <c r="H14" s="3"/>
      <c r="I14" s="3"/>
      <c r="Q14" s="3"/>
    </row>
    <row r="15" spans="1:18" ht="20.100000000000001" customHeight="1">
      <c r="A15" s="10"/>
      <c r="B15" s="3"/>
      <c r="C15" s="3"/>
      <c r="D15" s="3"/>
      <c r="E15" s="3"/>
      <c r="F15" s="3"/>
      <c r="G15" s="3"/>
      <c r="H15" s="3"/>
      <c r="I15" s="3"/>
      <c r="Q15" s="3"/>
    </row>
    <row r="16" spans="1:18" ht="20.100000000000001" customHeight="1">
      <c r="A16" s="10"/>
      <c r="B16" s="3"/>
      <c r="C16" s="3"/>
      <c r="D16" s="3"/>
      <c r="E16" s="3"/>
      <c r="F16" s="3"/>
      <c r="G16" s="3"/>
      <c r="H16" s="3"/>
      <c r="I16" s="3"/>
      <c r="Q16" s="3"/>
    </row>
    <row r="17" spans="1:1" s="3" customFormat="1" ht="20.100000000000001" customHeight="1">
      <c r="A17" s="10"/>
    </row>
    <row r="18" spans="1:1" s="3" customFormat="1" ht="20.100000000000001" customHeight="1">
      <c r="A18" s="10"/>
    </row>
    <row r="19" spans="1:1" s="3" customFormat="1" ht="20.100000000000001" customHeight="1">
      <c r="A19" s="10"/>
    </row>
    <row r="20" spans="1:1" s="3" customFormat="1" ht="20.100000000000001" customHeight="1">
      <c r="A20" s="10"/>
    </row>
    <row r="21" spans="1:1" s="3" customFormat="1" ht="20.100000000000001" customHeight="1">
      <c r="A21" s="10"/>
    </row>
    <row r="22" spans="1:1" s="3" customFormat="1" ht="20.100000000000001" customHeight="1">
      <c r="A22" s="10"/>
    </row>
    <row r="23" spans="1:1" s="3" customFormat="1" ht="20.100000000000001" customHeight="1">
      <c r="A23" s="10"/>
    </row>
    <row r="24" spans="1:1" s="3" customFormat="1" ht="20.100000000000001" customHeight="1">
      <c r="A24" s="10"/>
    </row>
    <row r="25" spans="1:1" s="3" customFormat="1" ht="20.100000000000001" customHeight="1">
      <c r="A25" s="10"/>
    </row>
    <row r="26" spans="1:1" s="3" customFormat="1" ht="20.100000000000001" customHeight="1">
      <c r="A26" s="10"/>
    </row>
    <row r="27" spans="1:1" s="3" customFormat="1" ht="20.100000000000001" customHeight="1">
      <c r="A27" s="10"/>
    </row>
    <row r="28" spans="1:1" s="3" customFormat="1" ht="20.100000000000001" customHeight="1">
      <c r="A28" s="10"/>
    </row>
    <row r="29" spans="1:1" s="3" customFormat="1" ht="20.100000000000001" customHeight="1">
      <c r="A29" s="10"/>
    </row>
    <row r="30" spans="1:1" s="3" customFormat="1" ht="20.100000000000001" customHeight="1">
      <c r="A30" s="10"/>
    </row>
    <row r="31" spans="1:1" s="3" customFormat="1" ht="20.100000000000001" customHeight="1">
      <c r="A31" s="10"/>
    </row>
    <row r="32" spans="1:1" s="3" customFormat="1" ht="20.100000000000001" customHeight="1">
      <c r="A32" s="10"/>
    </row>
    <row r="33" spans="1:1" s="3" customFormat="1" ht="20.100000000000001" customHeight="1">
      <c r="A33" s="10"/>
    </row>
    <row r="34" spans="1:1" s="3" customFormat="1" ht="20.100000000000001" customHeight="1">
      <c r="A34" s="10"/>
    </row>
    <row r="35" spans="1:1" s="3" customFormat="1" ht="20.100000000000001" customHeight="1">
      <c r="A35" s="10"/>
    </row>
    <row r="36" spans="1:1" s="3" customFormat="1" ht="20.100000000000001" customHeight="1">
      <c r="A36" s="10"/>
    </row>
    <row r="37" spans="1:1" s="3" customFormat="1" ht="20.100000000000001" customHeight="1">
      <c r="A37" s="10"/>
    </row>
    <row r="38" spans="1:1" s="3" customFormat="1" ht="20.100000000000001" customHeight="1">
      <c r="A38" s="10"/>
    </row>
    <row r="39" spans="1:1" s="3" customFormat="1" ht="20.100000000000001" customHeight="1">
      <c r="A39" s="10"/>
    </row>
    <row r="40" spans="1:1" s="3" customFormat="1" ht="20.100000000000001" customHeight="1">
      <c r="A40" s="10"/>
    </row>
    <row r="41" spans="1:1" s="3" customFormat="1" ht="20.100000000000001" customHeight="1">
      <c r="A41" s="10"/>
    </row>
    <row r="42" spans="1:1" s="3" customFormat="1" ht="20.100000000000001" customHeight="1">
      <c r="A42" s="10"/>
    </row>
    <row r="43" spans="1:1" s="3" customFormat="1" ht="20.100000000000001" customHeight="1">
      <c r="A43" s="10"/>
    </row>
    <row r="44" spans="1:1" s="3" customFormat="1" ht="20.100000000000001" customHeight="1">
      <c r="A44" s="10"/>
    </row>
    <row r="45" spans="1:1" s="3" customFormat="1" ht="20.100000000000001" customHeight="1">
      <c r="A45" s="10"/>
    </row>
    <row r="46" spans="1:1" s="3" customFormat="1" ht="20.100000000000001" customHeight="1">
      <c r="A46" s="10"/>
    </row>
    <row r="47" spans="1:1" s="3" customFormat="1" ht="20.100000000000001" customHeight="1">
      <c r="A47" s="10"/>
    </row>
    <row r="48" spans="1:1" s="3" customFormat="1" ht="20.100000000000001" customHeight="1">
      <c r="A48" s="10"/>
    </row>
    <row r="49" spans="1:1" s="3" customFormat="1" ht="20.100000000000001" customHeight="1">
      <c r="A49" s="10"/>
    </row>
    <row r="50" spans="1:1" s="3" customFormat="1" ht="20.100000000000001" customHeight="1">
      <c r="A50" s="10"/>
    </row>
    <row r="51" spans="1:1" s="3" customFormat="1" ht="20.100000000000001" customHeight="1">
      <c r="A51" s="10"/>
    </row>
    <row r="52" spans="1:1" s="3" customFormat="1" ht="20.100000000000001" customHeight="1">
      <c r="A52" s="10"/>
    </row>
    <row r="53" spans="1:1" s="3" customFormat="1" ht="20.100000000000001" customHeight="1">
      <c r="A53" s="10"/>
    </row>
    <row r="54" spans="1:1" s="3" customFormat="1" ht="20.100000000000001" customHeight="1">
      <c r="A54" s="10"/>
    </row>
    <row r="55" spans="1:1" s="3" customFormat="1" ht="20.100000000000001" customHeight="1">
      <c r="A55" s="10"/>
    </row>
    <row r="56" spans="1:1" s="3" customFormat="1" ht="20.100000000000001" customHeight="1">
      <c r="A56" s="10"/>
    </row>
    <row r="57" spans="1:1" s="3" customFormat="1" ht="20.100000000000001" customHeight="1">
      <c r="A57" s="10"/>
    </row>
    <row r="58" spans="1:1" s="3" customFormat="1" ht="20.100000000000001" customHeight="1">
      <c r="A58" s="10"/>
    </row>
    <row r="59" spans="1:1" s="3" customFormat="1" ht="20.100000000000001" customHeight="1">
      <c r="A59" s="10"/>
    </row>
    <row r="60" spans="1:1" s="3" customFormat="1" ht="20.100000000000001" customHeight="1">
      <c r="A60" s="10"/>
    </row>
    <row r="61" spans="1:1" s="3" customFormat="1" ht="20.100000000000001" customHeight="1">
      <c r="A61" s="10"/>
    </row>
    <row r="62" spans="1:1" s="3" customFormat="1" ht="20.100000000000001" customHeight="1">
      <c r="A62" s="10"/>
    </row>
    <row r="63" spans="1:1" s="3" customFormat="1" ht="20.100000000000001" customHeight="1">
      <c r="A63" s="10"/>
    </row>
    <row r="64" spans="1:1" s="3" customFormat="1" ht="20.100000000000001" customHeight="1">
      <c r="A64" s="10"/>
    </row>
    <row r="65" spans="1:1" s="3" customFormat="1" ht="20.100000000000001" customHeight="1">
      <c r="A65" s="10"/>
    </row>
    <row r="66" spans="1:1" s="3" customFormat="1" ht="20.100000000000001" customHeight="1">
      <c r="A66" s="10"/>
    </row>
    <row r="67" spans="1:1" s="3" customFormat="1" ht="20.100000000000001" customHeight="1">
      <c r="A67" s="10"/>
    </row>
    <row r="68" spans="1:1" s="3" customFormat="1" ht="20.100000000000001" customHeight="1">
      <c r="A68" s="10"/>
    </row>
    <row r="69" spans="1:1" s="3" customFormat="1" ht="20.100000000000001" customHeight="1">
      <c r="A69" s="10"/>
    </row>
    <row r="70" spans="1:1" s="3" customFormat="1" ht="20.100000000000001" customHeight="1">
      <c r="A70" s="10"/>
    </row>
    <row r="71" spans="1:1" s="3" customFormat="1" ht="20.100000000000001" customHeight="1">
      <c r="A71" s="10"/>
    </row>
    <row r="72" spans="1:1" s="3" customFormat="1" ht="20.100000000000001" customHeight="1">
      <c r="A72" s="10"/>
    </row>
    <row r="73" spans="1:1" s="3" customFormat="1" ht="20.100000000000001" customHeight="1">
      <c r="A73" s="10"/>
    </row>
    <row r="74" spans="1:1" s="3" customFormat="1" ht="20.100000000000001" customHeight="1">
      <c r="A74" s="10"/>
    </row>
    <row r="75" spans="1:1" s="3" customFormat="1" ht="20.100000000000001" customHeight="1">
      <c r="A75" s="10"/>
    </row>
    <row r="76" spans="1:1" s="3" customFormat="1" ht="20.100000000000001" customHeight="1">
      <c r="A76" s="10"/>
    </row>
    <row r="77" spans="1:1" s="3" customFormat="1" ht="20.100000000000001" customHeight="1">
      <c r="A77" s="10"/>
    </row>
    <row r="78" spans="1:1" s="3" customFormat="1" ht="20.100000000000001" customHeight="1">
      <c r="A78" s="10"/>
    </row>
    <row r="79" spans="1:1" s="3" customFormat="1" ht="20.100000000000001" customHeight="1">
      <c r="A79" s="10"/>
    </row>
    <row r="80" spans="1:1" s="3" customFormat="1" ht="20.100000000000001" customHeight="1">
      <c r="A80" s="10"/>
    </row>
    <row r="81" spans="1:1" s="3" customFormat="1" ht="20.100000000000001" customHeight="1">
      <c r="A81" s="10"/>
    </row>
    <row r="82" spans="1:1" s="3" customFormat="1" ht="20.100000000000001" customHeight="1">
      <c r="A82" s="10"/>
    </row>
    <row r="83" spans="1:1" s="3" customFormat="1" ht="20.100000000000001" customHeight="1">
      <c r="A83" s="10"/>
    </row>
    <row r="84" spans="1:1" s="3" customFormat="1" ht="20.100000000000001" customHeight="1">
      <c r="A84" s="10"/>
    </row>
    <row r="85" spans="1:1" s="3" customFormat="1" ht="20.100000000000001" customHeight="1">
      <c r="A85" s="10"/>
    </row>
    <row r="86" spans="1:1" s="3" customFormat="1" ht="20.100000000000001" customHeight="1">
      <c r="A86" s="10"/>
    </row>
    <row r="87" spans="1:1" s="3" customFormat="1" ht="20.100000000000001" customHeight="1">
      <c r="A87" s="10"/>
    </row>
    <row r="88" spans="1:1" s="3" customFormat="1" ht="20.100000000000001" customHeight="1">
      <c r="A88" s="10"/>
    </row>
    <row r="89" spans="1:1" s="3" customFormat="1" ht="20.100000000000001" customHeight="1">
      <c r="A89" s="10"/>
    </row>
    <row r="90" spans="1:1" s="3" customFormat="1" ht="20.100000000000001" customHeight="1">
      <c r="A90" s="10"/>
    </row>
    <row r="91" spans="1:1" s="3" customFormat="1" ht="20.100000000000001" customHeight="1">
      <c r="A91" s="10"/>
    </row>
    <row r="92" spans="1:1" s="3" customFormat="1" ht="20.100000000000001" customHeight="1">
      <c r="A92" s="10"/>
    </row>
    <row r="93" spans="1:1" s="3" customFormat="1" ht="20.100000000000001" customHeight="1">
      <c r="A93" s="10"/>
    </row>
    <row r="94" spans="1:1" s="3" customFormat="1" ht="20.100000000000001" customHeight="1">
      <c r="A94" s="10"/>
    </row>
    <row r="95" spans="1:1" s="3" customFormat="1" ht="20.100000000000001" customHeight="1">
      <c r="A95" s="10"/>
    </row>
    <row r="96" spans="1:1" s="3" customFormat="1" ht="20.100000000000001" customHeight="1">
      <c r="A96" s="10"/>
    </row>
    <row r="97" spans="1:1" s="3" customFormat="1" ht="20.100000000000001" customHeight="1">
      <c r="A97" s="10"/>
    </row>
    <row r="98" spans="1:1" s="3" customFormat="1" ht="20.100000000000001" customHeight="1">
      <c r="A98" s="10"/>
    </row>
    <row r="99" spans="1:1" s="3" customFormat="1" ht="20.100000000000001" customHeight="1">
      <c r="A99" s="10"/>
    </row>
    <row r="100" spans="1:1" s="3" customFormat="1" ht="20.100000000000001" customHeight="1">
      <c r="A100" s="10"/>
    </row>
    <row r="101" spans="1:1" s="3" customFormat="1" ht="20.100000000000001" customHeight="1">
      <c r="A101" s="10"/>
    </row>
    <row r="102" spans="1:1" s="3" customFormat="1" ht="20.100000000000001" customHeight="1">
      <c r="A102" s="10"/>
    </row>
    <row r="103" spans="1:1" s="3" customFormat="1" ht="20.100000000000001" customHeight="1">
      <c r="A103" s="10"/>
    </row>
    <row r="104" spans="1:1" s="3" customFormat="1" ht="20.100000000000001" customHeight="1">
      <c r="A104" s="10"/>
    </row>
    <row r="105" spans="1:1" s="3" customFormat="1" ht="20.100000000000001" customHeight="1">
      <c r="A105" s="10"/>
    </row>
    <row r="106" spans="1:1" s="3" customFormat="1" ht="20.100000000000001" customHeight="1">
      <c r="A106" s="10"/>
    </row>
    <row r="107" spans="1:1" s="3" customFormat="1" ht="20.100000000000001" customHeight="1">
      <c r="A107" s="10"/>
    </row>
    <row r="108" spans="1:1" s="3" customFormat="1" ht="20.100000000000001" customHeight="1">
      <c r="A108" s="10"/>
    </row>
    <row r="109" spans="1:1" s="3" customFormat="1" ht="20.100000000000001" customHeight="1">
      <c r="A109" s="10"/>
    </row>
    <row r="110" spans="1:1" s="3" customFormat="1" ht="20.100000000000001" customHeight="1">
      <c r="A110" s="10"/>
    </row>
    <row r="111" spans="1:1" s="3" customFormat="1" ht="20.100000000000001" customHeight="1">
      <c r="A111" s="10"/>
    </row>
    <row r="112" spans="1:1" s="3" customFormat="1" ht="20.100000000000001" customHeight="1">
      <c r="A112" s="10"/>
    </row>
    <row r="113" spans="1:1" s="3" customFormat="1" ht="20.100000000000001" customHeight="1">
      <c r="A113" s="10"/>
    </row>
    <row r="114" spans="1:1" s="3" customFormat="1" ht="20.100000000000001" customHeight="1">
      <c r="A114" s="10"/>
    </row>
    <row r="115" spans="1:1" s="3" customFormat="1" ht="20.100000000000001" customHeight="1">
      <c r="A115" s="10"/>
    </row>
  </sheetData>
  <mergeCells count="30">
    <mergeCell ref="A1:R1"/>
    <mergeCell ref="K2:Q2"/>
    <mergeCell ref="A2:A4"/>
    <mergeCell ref="A5:A6"/>
    <mergeCell ref="A7:A8"/>
    <mergeCell ref="B2:B4"/>
    <mergeCell ref="B5:B6"/>
    <mergeCell ref="B7:B8"/>
    <mergeCell ref="C2:C4"/>
    <mergeCell ref="C5:C6"/>
    <mergeCell ref="C7:C8"/>
    <mergeCell ref="D2:D4"/>
    <mergeCell ref="D5:D6"/>
    <mergeCell ref="D7:D8"/>
    <mergeCell ref="E2:E4"/>
    <mergeCell ref="F2:F4"/>
    <mergeCell ref="G2:G4"/>
    <mergeCell ref="H2:H4"/>
    <mergeCell ref="I2:I4"/>
    <mergeCell ref="J3:J4"/>
    <mergeCell ref="K3:K4"/>
    <mergeCell ref="Q3:Q4"/>
    <mergeCell ref="R2:R4"/>
    <mergeCell ref="R5:R6"/>
    <mergeCell ref="R7:R8"/>
    <mergeCell ref="L3:L4"/>
    <mergeCell ref="M3:M4"/>
    <mergeCell ref="N3:N4"/>
    <mergeCell ref="O3:O4"/>
    <mergeCell ref="P3:P4"/>
  </mergeCells>
  <phoneticPr fontId="33" type="noConversion"/>
  <pageMargins left="0.7" right="0.7" top="0.75" bottom="0.75" header="0.3" footer="0.3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 实验室建设与管理工作量汇总（以单位汇总）</vt:lpstr>
      <vt:lpstr>表二 实验室管理（汇总）</vt:lpstr>
      <vt:lpstr>表三 实验项目开发（汇总）</vt:lpstr>
      <vt:lpstr>表四 自制实验设备（汇总）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Dell</cp:lastModifiedBy>
  <dcterms:created xsi:type="dcterms:W3CDTF">2006-09-13T11:21:00Z</dcterms:created>
  <dcterms:modified xsi:type="dcterms:W3CDTF">2022-10-21T06:46:53Z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5DE7200C41C14B12826DC0975A82048C</vt:lpwstr>
  </property>
</Properties>
</file>